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1340" windowHeight="8595" tabRatio="751" activeTab="1"/>
  </bookViews>
  <sheets>
    <sheet name="Главная" sheetId="1" r:id="rId1"/>
    <sheet name="Ф1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7" sheetId="8" r:id="rId8"/>
    <sheet name="Ф8" sheetId="9" r:id="rId9"/>
    <sheet name="Ф9" sheetId="10" r:id="rId10"/>
    <sheet name="Ф10" sheetId="11" r:id="rId11"/>
    <sheet name="Ф11" sheetId="12" r:id="rId12"/>
    <sheet name="Ф12" sheetId="13" r:id="rId13"/>
    <sheet name="Ф13" sheetId="14" r:id="rId14"/>
    <sheet name="Ф14" sheetId="15" r:id="rId15"/>
    <sheet name="Ф15" sheetId="16" r:id="rId16"/>
    <sheet name="Ф16" sheetId="17" r:id="rId17"/>
    <sheet name="Ф17" sheetId="18" r:id="rId18"/>
    <sheet name="Ф18" sheetId="19" r:id="rId19"/>
    <sheet name="Ф19" sheetId="20" r:id="rId20"/>
    <sheet name="Ф20" sheetId="21" r:id="rId21"/>
    <sheet name="Залоги" sheetId="22" r:id="rId22"/>
  </sheets>
  <definedNames>
    <definedName name="_xlnm.Print_Area" localSheetId="0">'Главная'!$B$3:$K$104</definedName>
    <definedName name="_xlnm.Print_Area" localSheetId="19">'Ф19'!$A$1:$K$19</definedName>
    <definedName name="_xlnm.Print_Area" localSheetId="2">'Ф2'!$A$1:$AH$166</definedName>
    <definedName name="_xlnm.Print_Area" localSheetId="3">'Ф3'!$A$1:$AH$231</definedName>
    <definedName name="_xlnm.Print_Area" localSheetId="4">'Ф4'!$A$1:$AH$126</definedName>
    <definedName name="_xlnm.Print_Area" localSheetId="5">'Ф5'!$A$1:$AH$86</definedName>
    <definedName name="_xlnm.Print_Area" localSheetId="6">'Ф6'!$A$1:$AH$99</definedName>
    <definedName name="_xlnm.Print_Area" localSheetId="7">'Ф7'!$A$1:$AH$62</definedName>
    <definedName name="_xlnm.Print_Area" localSheetId="9">'Ф9'!$A$1:$K$98</definedName>
  </definedNames>
  <calcPr fullCalcOnLoad="1"/>
</workbook>
</file>

<file path=xl/sharedStrings.xml><?xml version="1.0" encoding="utf-8"?>
<sst xmlns="http://schemas.openxmlformats.org/spreadsheetml/2006/main" count="1380" uniqueCount="726">
  <si>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Форма собственности: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</si>
  <si>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Юридический адрес:   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</si>
  <si>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Виды деятельности заемщика: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</si>
  <si>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Размер запрашиваемой ссуды:</t>
    </r>
  </si>
  <si>
    <t xml:space="preserve">сырье, материалы </t>
  </si>
  <si>
    <r>
      <t xml:space="preserve"> </t>
    </r>
    <r>
      <rPr>
        <sz val="12"/>
        <rFont val="Times New Roman"/>
        <family val="1"/>
      </rPr>
      <t>заработная плата с начислениями</t>
    </r>
  </si>
  <si>
    <r>
      <t xml:space="preserve"> </t>
    </r>
    <r>
      <rPr>
        <sz val="12"/>
        <rFont val="Times New Roman"/>
        <family val="1"/>
      </rPr>
      <t>транспортные расходы</t>
    </r>
  </si>
  <si>
    <r>
      <t xml:space="preserve"> </t>
    </r>
    <r>
      <rPr>
        <sz val="12"/>
        <rFont val="Times New Roman"/>
        <family val="1"/>
      </rPr>
      <t>налоги в составе себестоимости</t>
    </r>
  </si>
  <si>
    <r>
      <t xml:space="preserve">    </t>
    </r>
    <r>
      <rPr>
        <sz val="12"/>
        <rFont val="Times New Roman"/>
        <family val="1"/>
      </rPr>
      <t xml:space="preserve">НДС </t>
    </r>
  </si>
  <si>
    <t>В обеспечение предлагаем ________________________________________________</t>
  </si>
  <si>
    <t>Иванов И.И.</t>
  </si>
  <si>
    <t>(наименование организации)</t>
  </si>
  <si>
    <t>- справка об открытых расчетных счетах</t>
  </si>
  <si>
    <t>- справка о задолженности перед бюджетом</t>
  </si>
  <si>
    <t>- Копия договора купли-продажи</t>
  </si>
  <si>
    <t>- Копии платежных документов</t>
  </si>
  <si>
    <t>- Копия накладной (если собственник - юр. лицо)</t>
  </si>
  <si>
    <t>- Копии договоров купли-продажи (с условием перехода права собственности в момент приема-передачи товара)</t>
  </si>
  <si>
    <t>- Копии платежных документов (полная оплата товара)</t>
  </si>
  <si>
    <t>Документы для залога недвижимости</t>
  </si>
  <si>
    <t>- Копии сертификатов качества, если товар сертифицируется</t>
  </si>
  <si>
    <t>- Копии лицензий (сертификатов)</t>
  </si>
  <si>
    <t>- Копии договора(ов) залога</t>
  </si>
  <si>
    <t>- Копии договора(ов) поручительства</t>
  </si>
  <si>
    <t>- Копии договоров лизинга</t>
  </si>
  <si>
    <t>- Справка из отделения статистики (администрации) об урожайности сельхоз культур в районе</t>
  </si>
  <si>
    <t>- Копии договоров с крупными поставщиками и заказчиками</t>
  </si>
  <si>
    <t>- Выписка из реестра акционеров о составе акционеров, владеющих больше 5 % акций</t>
  </si>
  <si>
    <t xml:space="preserve">- Решение акционеров (учредителей) заемщика на получение кредита или передачу имущества в залог (в случаях, если это предусмотрено Уставом организации).  </t>
  </si>
  <si>
    <t>Из нало-говой инспек-ции</t>
  </si>
  <si>
    <t>Из обслужи-вающих банков</t>
  </si>
  <si>
    <t>Док-ты для зало-га обору-дования</t>
  </si>
  <si>
    <t>Док-ты  для залога товаров в обороте</t>
  </si>
  <si>
    <t>Перечень документов, требуемых для получения кредита</t>
  </si>
  <si>
    <t>Наименование документа</t>
  </si>
  <si>
    <t>Наличие (V)</t>
  </si>
  <si>
    <t>Док-ты  для залога будущего урожая</t>
  </si>
  <si>
    <t xml:space="preserve">- Копии действующих контрактов </t>
  </si>
  <si>
    <t>- Разрешения на строительство по строящимся объектам</t>
  </si>
  <si>
    <t>- Договор  об осуществлении прав участников общества , заключенный в порядке положений   п.3 ст.8 Закона об ООО , если таковой составлялся    (заверенный нотариально или всеми участниками) , либо письмо о том , что такой договор не заключался, подписанное директором общества и скрепленное  печатью юридического лица</t>
  </si>
  <si>
    <t>Арендодатель</t>
  </si>
  <si>
    <t>ИТОГО</t>
  </si>
  <si>
    <t>…</t>
  </si>
  <si>
    <t>Реестр договоров аренды недвижимости ООО "Просвет" по состоянию на "____"______________ 20__ г. (дата подачи заявки)</t>
  </si>
  <si>
    <t>Реестр договоров аренды основных средств ООО "Просвет" по состоянию на "____"______________ 20__ г. (дата подачи заявки)</t>
  </si>
  <si>
    <t>Арендуемые основные средства</t>
  </si>
  <si>
    <t>Площадь, кв. м.</t>
  </si>
  <si>
    <t>Договор аренды</t>
  </si>
  <si>
    <t>Срок действия</t>
  </si>
  <si>
    <t>Ежемесячная плата, тыс. руб.</t>
  </si>
  <si>
    <t>Арендуемые площади</t>
  </si>
  <si>
    <t>№ п/п</t>
  </si>
  <si>
    <t>Наименование лизинговой компании</t>
  </si>
  <si>
    <t>№ договора</t>
  </si>
  <si>
    <t>дата  заключения договора</t>
  </si>
  <si>
    <t>дата  окончания договора</t>
  </si>
  <si>
    <t xml:space="preserve"> Срок договора</t>
  </si>
  <si>
    <t>Предмет договора</t>
  </si>
  <si>
    <t>Сумма договора</t>
  </si>
  <si>
    <t>Сумма авансового платежа</t>
  </si>
  <si>
    <t>Остаток после аванса</t>
  </si>
  <si>
    <t>Лизинговый платеж (в мес.)</t>
  </si>
  <si>
    <t xml:space="preserve">Остаток невыплаченных лизинговых платежей на сегодня </t>
  </si>
  <si>
    <t>Реестр лизинговых договоров ООО "Просвет" по состоянию на "___" _________ 20__ года (дата подачи заявки)</t>
  </si>
  <si>
    <t>Заказчик /  генподрядчик</t>
  </si>
  <si>
    <t>Сумма аванса</t>
  </si>
  <si>
    <t>Реестр контрактов (договоров подряда) ООО "Просвет" по состоянию на "___" ___________ 20__ года (дата подачи заявки)</t>
  </si>
  <si>
    <t>Номер договора</t>
  </si>
  <si>
    <t>Дата договора</t>
  </si>
  <si>
    <t>Срок окончания работ</t>
  </si>
  <si>
    <t>Вид работ</t>
  </si>
  <si>
    <t>Сумма договора, тыс. руб.</t>
  </si>
  <si>
    <t>Остаток суммы договора после аванса</t>
  </si>
  <si>
    <t>Условия оплаты</t>
  </si>
  <si>
    <t>Облогину С. В.</t>
  </si>
  <si>
    <t>С  П  Р  А  В  К  А</t>
  </si>
  <si>
    <t>(01.01., 01.04., 01.07., 01.10.)</t>
  </si>
  <si>
    <t>наименование контрагента</t>
  </si>
  <si>
    <t>сумма задолженности, тыс. руб.</t>
  </si>
  <si>
    <t>дата образования</t>
  </si>
  <si>
    <t xml:space="preserve">6. Прочие (общей суммой менее 100 тыс. руб.) </t>
  </si>
  <si>
    <t>ИТОГО просроченная задолженность</t>
  </si>
  <si>
    <t>X</t>
  </si>
  <si>
    <t xml:space="preserve">        Настоящим заявляю, что ВСЕ, содержащиеся в настоящей справке, сведения являются</t>
  </si>
  <si>
    <t>ДОСТОВЕРНЫМИ.</t>
  </si>
  <si>
    <t>Главный бухгалтер</t>
  </si>
  <si>
    <t>м.п.</t>
  </si>
  <si>
    <t>/_________________________/</t>
  </si>
  <si>
    <t>Генеральный директор</t>
  </si>
  <si>
    <t>- Копия договора купли-продажи т/с</t>
  </si>
  <si>
    <t>- Копии платежных документов (оплата по договору)</t>
  </si>
  <si>
    <t>- Копии накладных и счетов-фактур (на предлагаемый в залог товар)</t>
  </si>
  <si>
    <t>- По поручителю / залогодателю - юридическому лицу соберите такой же пакет документов (и анкет) как и по заемщику. Для этого используйте электронный помошник применительно к данному юр. лицу</t>
  </si>
  <si>
    <t>Выручка</t>
  </si>
  <si>
    <t>ед. измер.</t>
  </si>
  <si>
    <r>
      <t>2009 год</t>
    </r>
    <r>
      <rPr>
        <sz val="10"/>
        <rFont val="Arial Cyr"/>
        <family val="0"/>
      </rPr>
      <t xml:space="preserve">  Фактически засеяно, га</t>
    </r>
  </si>
  <si>
    <t>Растениеводство</t>
  </si>
  <si>
    <t>Общая посевная площадь</t>
  </si>
  <si>
    <t>га</t>
  </si>
  <si>
    <t>Пшеница</t>
  </si>
  <si>
    <t>Площадь</t>
  </si>
  <si>
    <t>Урожайность</t>
  </si>
  <si>
    <t>ц/га</t>
  </si>
  <si>
    <t>Валовый сбор</t>
  </si>
  <si>
    <t>тонн</t>
  </si>
  <si>
    <t>Реализовано</t>
  </si>
  <si>
    <t>Цена реализации</t>
  </si>
  <si>
    <t>руб.</t>
  </si>
  <si>
    <t>тыс. руб.</t>
  </si>
  <si>
    <t>Остаток на……..</t>
  </si>
  <si>
    <t>Ячмень</t>
  </si>
  <si>
    <t>Подсолнечник</t>
  </si>
  <si>
    <t>Итого выручка от растениеводства</t>
  </si>
  <si>
    <t>Животноводство</t>
  </si>
  <si>
    <t>Реализовано КРС</t>
  </si>
  <si>
    <t>Реализовано свиней</t>
  </si>
  <si>
    <t>Молоко</t>
  </si>
  <si>
    <t>Итого выручка от животноводства</t>
  </si>
  <si>
    <t>Итого выручка от реализации продукции переработки</t>
  </si>
  <si>
    <t>Прочая реализация, услуги</t>
  </si>
  <si>
    <t>Всего выручка</t>
  </si>
  <si>
    <t>Расходы</t>
  </si>
  <si>
    <t>Фактический расход</t>
  </si>
  <si>
    <t>Прогнозный расход</t>
  </si>
  <si>
    <t>Сырье и материалы</t>
  </si>
  <si>
    <t>Заработная плата с начислениями</t>
  </si>
  <si>
    <t>Амортизация основных средств</t>
  </si>
  <si>
    <t>Топливо, эл.энергия, услуги</t>
  </si>
  <si>
    <t>Налоги</t>
  </si>
  <si>
    <t>Другие расходы</t>
  </si>
  <si>
    <t>Итого расходы</t>
  </si>
  <si>
    <t>Прибыль от реализации</t>
  </si>
  <si>
    <t>Платежи по погашению кредитов и процентов</t>
  </si>
  <si>
    <t>Платежи в бюджет из прибыли</t>
  </si>
  <si>
    <t>Другие платежи из прибыли</t>
  </si>
  <si>
    <t>Итого прибыль</t>
  </si>
  <si>
    <r>
      <t>2010 год</t>
    </r>
    <r>
      <rPr>
        <sz val="10"/>
        <rFont val="Arial Cyr"/>
        <family val="0"/>
      </rPr>
      <t xml:space="preserve"> Фактически засеяно, га</t>
    </r>
  </si>
  <si>
    <t>Темпы роста (ст.5/ст.4*100), %</t>
  </si>
  <si>
    <t>Справка о деятельности ООО "Просвет"за период 2009-2011 гг.</t>
  </si>
  <si>
    <t>Фактические изменения (ст.5 - ст.4)</t>
  </si>
  <si>
    <t>- Договора аренды помещений / земельных участков</t>
  </si>
  <si>
    <t>По действу-ющим дого-ворам</t>
  </si>
  <si>
    <t xml:space="preserve">ЮГ-ИНВЕСТБАНК  ЮГ-ИНВЕСТБАНК  ЮГ-ИНВЕСТБАНК  ЮГ-ИНВЕСТБАНК  ЮГ-ИНВЕСТБАНК  ЮГ-ИНВЕСТБАНК  ЮГ-ИНВЕСТБАНК  ЮГ-ИНВЕСТБАНК </t>
  </si>
  <si>
    <t>день</t>
  </si>
  <si>
    <t>деклар-я по усн, есхн</t>
  </si>
  <si>
    <t>деклар-я по енвд</t>
  </si>
  <si>
    <t>Управленч отчетность</t>
  </si>
  <si>
    <t>балансы</t>
  </si>
  <si>
    <t xml:space="preserve">табоица посевов </t>
  </si>
  <si>
    <t>обороты</t>
  </si>
  <si>
    <t>месяц</t>
  </si>
  <si>
    <t>анализ счетов</t>
  </si>
  <si>
    <t>- справка о наличии / отсутствии ссудной задолженности</t>
  </si>
  <si>
    <t>- справка о наличии / отсутствии К-2</t>
  </si>
  <si>
    <t>Технико-экономическое обоснование возврата кредита: составленное на весь производственный цикл деятельности предприятия: в период срока пользования запрашиваемым кредитом.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</si>
  <si>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Наименование заемщика и его организационно-правовая форма:</t>
    </r>
  </si>
  <si>
    <t>в том числе:</t>
  </si>
  <si>
    <t>« _____» ___________ 20____ г.            _____________/________________________/</t>
  </si>
  <si>
    <t>Председателю Правления</t>
  </si>
  <si>
    <t>Облогину С.В.</t>
  </si>
  <si>
    <t>от _____________________</t>
  </si>
  <si>
    <t>_______________________</t>
  </si>
  <si>
    <t>ЗАЯВЛЕНИЕ</t>
  </si>
  <si>
    <t>(Сумма цифрами и прописью)</t>
  </si>
  <si>
    <t>на _____________________________________________________________________</t>
  </si>
  <si>
    <t>_______________________________________________________________________</t>
  </si>
  <si>
    <t>сроком на ____________ месяцев</t>
  </si>
  <si>
    <t>« _____» ___________ 20____ г.             _____________/________________________/</t>
  </si>
  <si>
    <t xml:space="preserve">(Ф.И.О) </t>
  </si>
  <si>
    <t>М.П.</t>
  </si>
  <si>
    <t xml:space="preserve">Прошу Вас рассмотреть заявку на кредит в сумме __________________________ </t>
  </si>
  <si>
    <t>ОГРН</t>
  </si>
  <si>
    <t>ИНН</t>
  </si>
  <si>
    <t>Юридический адрес</t>
  </si>
  <si>
    <t>Фактический адрес</t>
  </si>
  <si>
    <t>Руководитель предприятия:</t>
  </si>
  <si>
    <t>Фамилия, имя, отчество</t>
  </si>
  <si>
    <t>дата рождения</t>
  </si>
  <si>
    <t>Паспорт:</t>
  </si>
  <si>
    <t>серия</t>
  </si>
  <si>
    <t>номер</t>
  </si>
  <si>
    <t xml:space="preserve">Анкета  на получение кредита </t>
  </si>
  <si>
    <t>наименование организации, индивид. предпринимателя</t>
  </si>
  <si>
    <t>Сумма</t>
  </si>
  <si>
    <t xml:space="preserve">срок </t>
  </si>
  <si>
    <t>месяцев</t>
  </si>
  <si>
    <t xml:space="preserve">Свидетельство о государственной регистрации </t>
  </si>
  <si>
    <t>Дата регистрации</t>
  </si>
  <si>
    <t xml:space="preserve">кем выдан </t>
  </si>
  <si>
    <t>дата</t>
  </si>
  <si>
    <t>Адрес регистрации (прописки):</t>
  </si>
  <si>
    <t>Адрес фактического проживания:</t>
  </si>
  <si>
    <t>Обеспечение</t>
  </si>
  <si>
    <t>Поручительство: (обязательно предоставляется поручительство фактических собственников бизнеса)</t>
  </si>
  <si>
    <t xml:space="preserve">ФИО полностью/ 
Полное наименование организации </t>
  </si>
  <si>
    <t>Регистрационные данные</t>
  </si>
  <si>
    <t>Паспортные данные, дата рождения / Регистрационные данные (в т.ч. ИНН и ОКПО)</t>
  </si>
  <si>
    <t>Место регистрации / Юридический адрес</t>
  </si>
  <si>
    <t>Место проживания / фактический адрес</t>
  </si>
  <si>
    <t>Залог</t>
  </si>
  <si>
    <t>Площадь, количество комнат, прочие признаки</t>
  </si>
  <si>
    <t>Собственник</t>
  </si>
  <si>
    <t>Рыночная стоимость</t>
  </si>
  <si>
    <t>Автотранспорт:</t>
  </si>
  <si>
    <t>Марка, модель, год выпуска</t>
  </si>
  <si>
    <t>Регистрационный знак, VIN, цвет, номер двигателя, номер кузова</t>
  </si>
  <si>
    <t>Оборудование:</t>
  </si>
  <si>
    <t>Наименование, год выпуска</t>
  </si>
  <si>
    <t>Серийный номер, цвет, прочие признаки, место нахождения</t>
  </si>
  <si>
    <t>Товары в обороте:</t>
  </si>
  <si>
    <t>Ассортиментная группа</t>
  </si>
  <si>
    <t>Место нахождения, прочие признаки</t>
  </si>
  <si>
    <t>Прочее имущество:</t>
  </si>
  <si>
    <t xml:space="preserve">Недвижимость </t>
  </si>
  <si>
    <t>Главный бухгалтер:</t>
  </si>
  <si>
    <t>Доля в уставном капитале</t>
  </si>
  <si>
    <t>Учредитель физическое лицо.</t>
  </si>
  <si>
    <t>Наименование</t>
  </si>
  <si>
    <t>Да</t>
  </si>
  <si>
    <t>Нет</t>
  </si>
  <si>
    <t xml:space="preserve"> Нет</t>
  </si>
  <si>
    <t>Количество дней просрочки</t>
  </si>
  <si>
    <t>Количество просрочек</t>
  </si>
  <si>
    <t>Среднее количество дней просрочки</t>
  </si>
  <si>
    <t>одна</t>
  </si>
  <si>
    <t>три и более</t>
  </si>
  <si>
    <t>две</t>
  </si>
  <si>
    <t>Кредитор</t>
  </si>
  <si>
    <t>Заемщик</t>
  </si>
  <si>
    <t>Дата окончания</t>
  </si>
  <si>
    <t>Информация об открытых расчетных счетах</t>
  </si>
  <si>
    <t>Обслуживающий банк, р/сч.:</t>
  </si>
  <si>
    <t>Среднемесячный оборот</t>
  </si>
  <si>
    <t>Оборот по р/сч. за последние 6 месяцев</t>
  </si>
  <si>
    <t>тел.</t>
  </si>
  <si>
    <t>телефон главного бухгалтера</t>
  </si>
  <si>
    <t>телефон руководителя</t>
  </si>
  <si>
    <t xml:space="preserve">Контактная информация </t>
  </si>
  <si>
    <t>раб.</t>
  </si>
  <si>
    <t>моб.</t>
  </si>
  <si>
    <t>Место работы</t>
  </si>
  <si>
    <t>наименование</t>
  </si>
  <si>
    <t>должность</t>
  </si>
  <si>
    <t>среднемесячный доход</t>
  </si>
  <si>
    <t>Наличие собственного бизнеса</t>
  </si>
  <si>
    <t>адрес</t>
  </si>
  <si>
    <t>площадь</t>
  </si>
  <si>
    <t>рыночная стоимость</t>
  </si>
  <si>
    <t>год выпуска</t>
  </si>
  <si>
    <t>Характеристика бизнеса</t>
  </si>
  <si>
    <t>Связанные компании</t>
  </si>
  <si>
    <t xml:space="preserve">Наличие связанных компаний </t>
  </si>
  <si>
    <t>Полное наименование организации  /Ф.И.О. Полностью</t>
  </si>
  <si>
    <t>Реквизиты (в т.ч. ИНН и ОКПО) / Паспортные данные, дата рождения</t>
  </si>
  <si>
    <t>Степень влияния (доля в бизнесе)</t>
  </si>
  <si>
    <t>Основные покупатели (потребители) (расшифровка предоставляется по основным (наиболее крупным) покупателям, с приложением договоров):</t>
  </si>
  <si>
    <t>Место нахождения</t>
  </si>
  <si>
    <t>Период сотрудничества</t>
  </si>
  <si>
    <r>
      <t xml:space="preserve">Обязательства по предоставленным поручительствам/залогам/гарантиям в пользу третьих лиц </t>
    </r>
    <r>
      <rPr>
        <sz val="8"/>
        <rFont val="Arial Cyr"/>
        <family val="0"/>
      </rPr>
      <t>(необходимо предоставить копии договоров залога или поручительств по обязательствам третьих лиц)</t>
    </r>
  </si>
  <si>
    <t>нет</t>
  </si>
  <si>
    <t>Кратко описать бизнес, срок деятельности, рынок, виды деятельность, сфера деятельности, производственные мощности, конкуренты и т.д.</t>
  </si>
  <si>
    <t>Краткая информация о финансовом положении</t>
  </si>
  <si>
    <t>Наличие просроченной задолженности перед федеральным бюджетом, бюджетами субъектов Российской Федерации, местными бюджетами и внебюджетными фондами:</t>
  </si>
  <si>
    <t>есть</t>
  </si>
  <si>
    <t>(наименование бюджета, сумма, дата возникновения)</t>
  </si>
  <si>
    <t>Наличие просроченной задолженности перед работниками по заработной плате.</t>
  </si>
  <si>
    <t>(сумма, дата и причина возникновения)</t>
  </si>
  <si>
    <t>Наличие скрытых потерь (например, неликвидных запасов готовой продукции или требований, безнадежных ко взысканию) в размере равном или превышающем 25% активов предприятия.</t>
  </si>
  <si>
    <t>(вид обязательства, наименование кредитной организации, сумма, дата и причина возникновения)</t>
  </si>
  <si>
    <t>Не предусмотренная планом развития заемщика убыточная деятельность предприятия, приведшая к существенному (более 25%) снижению его чистых активов.</t>
  </si>
  <si>
    <t>(сумма, причина возникновения)</t>
  </si>
  <si>
    <t xml:space="preserve">Наличие картотек на расчетных счетах предприятия в банках: </t>
  </si>
  <si>
    <t>(Банк, сумма, дата и причина возникновения)</t>
  </si>
  <si>
    <t>Дополнительная информация</t>
  </si>
  <si>
    <t>« _____» ___________ 20____ г.                   _____________/________________________/</t>
  </si>
  <si>
    <t>(Юридическое лицо и индивидуальный предприниматель)</t>
  </si>
  <si>
    <t>1.</t>
  </si>
  <si>
    <t>2.</t>
  </si>
  <si>
    <t>3.</t>
  </si>
  <si>
    <t>Основные поставщики (расшифровка предоставляется по основным (наиболее крупным) поставщикам), с приложением договоров:</t>
  </si>
  <si>
    <t>(приложению №2 и №3)</t>
  </si>
  <si>
    <t xml:space="preserve">Для Юридического лица необходимо заполнить информацию об учредителях </t>
  </si>
  <si>
    <t>4.</t>
  </si>
  <si>
    <t>5.</t>
  </si>
  <si>
    <t>Численность работников</t>
  </si>
  <si>
    <t>Дата баланса</t>
  </si>
  <si>
    <t>Балансовые показатели Форма №1</t>
  </si>
  <si>
    <t>Код стр.</t>
  </si>
  <si>
    <t>Нематериальные активы</t>
  </si>
  <si>
    <t>Основные средства</t>
  </si>
  <si>
    <t>Незавершенное строительство</t>
  </si>
  <si>
    <t>Доходные вложения в мат.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</si>
  <si>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</si>
  <si>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</si>
  <si>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</si>
  <si>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Раздел I. Внеоборотные активы</t>
  </si>
  <si>
    <t>Запасы</t>
  </si>
  <si>
    <t>в т.ч. сырье, материалы и др.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</si>
  <si>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</si>
  <si>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</si>
  <si>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</si>
  <si>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</si>
  <si>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</si>
  <si>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</si>
  <si>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</t>
  </si>
  <si>
    <t>Дебиторская задолженность (св. 12 мес.)</t>
  </si>
  <si>
    <t>Дебиторская задолженность (до 12 мес.)</t>
  </si>
  <si>
    <t>Краткосрочные фин. вложения</t>
  </si>
  <si>
    <t>Денежные средства</t>
  </si>
  <si>
    <t>Прочие оборотные активы</t>
  </si>
  <si>
    <t>Раздел II. Оборотные активы</t>
  </si>
  <si>
    <t>Итог баланса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</si>
  <si>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</si>
  <si>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</si>
  <si>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</si>
  <si>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</si>
  <si>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Целевое финансирование и поступления</t>
  </si>
  <si>
    <t>Нераспределенная прибыль (непокрытый убыток)</t>
  </si>
  <si>
    <t>Раздел III. Капиталы и резервы</t>
  </si>
  <si>
    <t>Займы и кредиты</t>
  </si>
  <si>
    <t xml:space="preserve">в т.ч. кредиты банков, подлежащие погашению </t>
  </si>
  <si>
    <t>более чем через 12 месяцев</t>
  </si>
  <si>
    <t xml:space="preserve">Займы, подлежащие погашению более чем </t>
  </si>
  <si>
    <t>через 12 месяцев</t>
  </si>
  <si>
    <t>Отложенные налоговые обязательства</t>
  </si>
  <si>
    <t>Прочие долгосрочные обязательства</t>
  </si>
  <si>
    <t>Раздел IV. Долгосрочные обязятельства</t>
  </si>
  <si>
    <t>в течении 12 месяцев</t>
  </si>
  <si>
    <t xml:space="preserve">Займы, подлежащие погашению в течении </t>
  </si>
  <si>
    <t>12 месяцев</t>
  </si>
  <si>
    <t>Кредиторская задолженность</t>
  </si>
  <si>
    <t>в т.ч. поставщики и подрядчики</t>
  </si>
  <si>
    <t>з-сть перед персоналом организации</t>
  </si>
  <si>
    <t>з-сть перед гос. внебюджетными фондами</t>
  </si>
  <si>
    <t>з-сть по налогам и сборам</t>
  </si>
  <si>
    <t>прочие кредиторы</t>
  </si>
  <si>
    <t>Доходы будущих периодов</t>
  </si>
  <si>
    <t>Резервы предстоящих расходов</t>
  </si>
  <si>
    <t>Прочие краткосрочные обязательства</t>
  </si>
  <si>
    <t>Раздел V. Краткосрочные пассивы</t>
  </si>
  <si>
    <t>___.___.20____</t>
  </si>
  <si>
    <t>Доходы и расходы по обычным видам деятельности</t>
  </si>
  <si>
    <t>Выручка от реализации</t>
  </si>
  <si>
    <t>010</t>
  </si>
  <si>
    <t>Среднемесячная выручка</t>
  </si>
  <si>
    <t>Себестоимость проданных товаров, продукции,</t>
  </si>
  <si>
    <t>020</t>
  </si>
  <si>
    <t>работ, услуг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</si>
  <si>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</si>
  <si>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</si>
  <si>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</si>
  <si>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</si>
  <si>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</si>
  <si>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</si>
  <si>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</si>
  <si>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</si>
  <si>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</si>
  <si>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</si>
  <si>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</si>
  <si>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</si>
  <si>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</si>
  <si>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</si>
  <si>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</si>
  <si>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</si>
  <si>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</si>
  <si>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расходы</t>
  </si>
  <si>
    <t>100</t>
  </si>
  <si>
    <t>Внереализационные доходы</t>
  </si>
  <si>
    <t>120</t>
  </si>
  <si>
    <t>Внереализационные расходы</t>
  </si>
  <si>
    <t>130</t>
  </si>
  <si>
    <t>Прибыль (убыток) до налогообложения</t>
  </si>
  <si>
    <t>140</t>
  </si>
  <si>
    <t>141</t>
  </si>
  <si>
    <t>142</t>
  </si>
  <si>
    <t>Текущий налог на прибыль</t>
  </si>
  <si>
    <t>150</t>
  </si>
  <si>
    <t>Чистая прибыль</t>
  </si>
  <si>
    <t>190</t>
  </si>
  <si>
    <t xml:space="preserve">Управленческая отчетность </t>
  </si>
  <si>
    <t>Задол-ть перед участниками по выплате доходов</t>
  </si>
  <si>
    <t xml:space="preserve">(Четыре последние отчетные даты) </t>
  </si>
  <si>
    <t>Актив</t>
  </si>
  <si>
    <t>Пассив</t>
  </si>
  <si>
    <t xml:space="preserve">Приложение №6 к анкете на получение кредита Юр.л и ИП   </t>
  </si>
  <si>
    <t>(цель кредита - пополнение оборотных средств, овердрафт, банковская гарантия и т.д.)</t>
  </si>
  <si>
    <t xml:space="preserve">вид </t>
  </si>
  <si>
    <t>количество</t>
  </si>
  <si>
    <t xml:space="preserve">Поручительство </t>
  </si>
  <si>
    <t>залог недвижимости</t>
  </si>
  <si>
    <t>залог оборудования</t>
  </si>
  <si>
    <t>залог товаров в обороте</t>
  </si>
  <si>
    <t>залог автотранспорта и автотехники</t>
  </si>
  <si>
    <t>прочее имущество</t>
  </si>
  <si>
    <t>указать</t>
  </si>
  <si>
    <t>Тип помещения, адрес, категория земельного участка</t>
  </si>
  <si>
    <t>Залогодатель</t>
  </si>
  <si>
    <t>Поручитель</t>
  </si>
  <si>
    <t xml:space="preserve">Тип обеспечения </t>
  </si>
  <si>
    <t>Имущество в собственности заемщика/поручителя</t>
  </si>
  <si>
    <t>(для залогодателя - предлагаемое в залог)</t>
  </si>
  <si>
    <t>недвижимость (если имеется обременение, то указать)</t>
  </si>
  <si>
    <t>транспорт(если имеется обременение, то указать)</t>
  </si>
  <si>
    <t>оборудование (если имеется обременение, то указать)</t>
  </si>
  <si>
    <t>прочее(если имеется обременение, то указать)</t>
  </si>
  <si>
    <t>Имущество в собственности залогодателя/поручителя</t>
  </si>
  <si>
    <t>Наличие другого бизнеса</t>
  </si>
  <si>
    <t>Учредитель Юридическое лицо/ИП</t>
  </si>
  <si>
    <t>доля в уставном капитале</t>
  </si>
  <si>
    <t>Сведения об учредителях (для юридических лиц)</t>
  </si>
  <si>
    <t xml:space="preserve">наименование/ФИО </t>
  </si>
  <si>
    <t>паспортные данные/ ИНН, ОГРП</t>
  </si>
  <si>
    <t>Приложение №2 к анкете на получение кредита Юр.л и ИП (заполняется поручителем/залогодателем физ.лицом)</t>
  </si>
  <si>
    <t>Приложение №3 к анкете на получение кредита Юр.л и ИП (заполняется Учредителем физ.лицом)</t>
  </si>
  <si>
    <t>Приложение №4 к анкете на получение кредита Юр.л и ИП (заполняется Учредителем юр.лицом/ индивидуальным предпринимателем)</t>
  </si>
  <si>
    <t>Приложение №5 к анкете на получение кредита Юр.л и ИП (заполняется Заемщиком и Поручителем Юр.лицом и ИП)</t>
  </si>
  <si>
    <t>1. Сведения о долях участников</t>
  </si>
  <si>
    <t xml:space="preserve">N  
п/п
</t>
  </si>
  <si>
    <t xml:space="preserve">N    
счета
</t>
  </si>
  <si>
    <t xml:space="preserve">Фамилия,    
имя,        
отчество,   
полное      
наименование
участника   
</t>
  </si>
  <si>
    <t xml:space="preserve">Адрес места
жительства/
места      
нахождения 
</t>
  </si>
  <si>
    <t xml:space="preserve">Размер  
доли в  
уставном
капитале
</t>
  </si>
  <si>
    <t xml:space="preserve">Номинальная
стоимость  
(руб.)     
</t>
  </si>
  <si>
    <t xml:space="preserve">Оплата
доли  
</t>
  </si>
  <si>
    <t xml:space="preserve">Основания   
приобретения
доли        
</t>
  </si>
  <si>
    <t xml:space="preserve">Обременения
доли       
</t>
  </si>
  <si>
    <t xml:space="preserve">Дополнительные
права и/или   
обязанности   
участника     
</t>
  </si>
  <si>
    <t xml:space="preserve">Подпись       
ответственного
лица за каждую
запись        
</t>
  </si>
  <si>
    <t>2. Сведения о долях общества с ограниченной отвтетственностью</t>
  </si>
  <si>
    <t xml:space="preserve">Дата перехода доли 
к обществу         
(приобретения) или 
отчуждения         
</t>
  </si>
  <si>
    <t xml:space="preserve">Основания       
перехода        
(приобретения)  
или отчуждения  
</t>
  </si>
  <si>
    <t xml:space="preserve">Размер доли в   
уставном        
капитале        
</t>
  </si>
  <si>
    <t xml:space="preserve">Номинальная 
стоимость   
(руб.)      
</t>
  </si>
  <si>
    <t xml:space="preserve">Оплата    
доли      
</t>
  </si>
  <si>
    <t xml:space="preserve">Примечания </t>
  </si>
  <si>
    <t>процент</t>
  </si>
  <si>
    <t>Итого</t>
  </si>
  <si>
    <t>Выручка от реализации(расшифровка)</t>
  </si>
  <si>
    <t>отчетный период</t>
  </si>
  <si>
    <t>Структура выручки от реализации за год и последний отчетный период</t>
  </si>
  <si>
    <t>Поступление</t>
  </si>
  <si>
    <t>Расход</t>
  </si>
  <si>
    <t>Заемные средства/лизинг (необходимо предоставить копии кредитных договоров)</t>
  </si>
  <si>
    <t>Наличие просроченной задолженности по кредиту/займу</t>
  </si>
  <si>
    <t>год</t>
  </si>
  <si>
    <t>сумма</t>
  </si>
  <si>
    <t>+</t>
  </si>
  <si>
    <t>Пополнение оборотных средств</t>
  </si>
  <si>
    <r>
      <t>2009 год</t>
    </r>
    <r>
      <rPr>
        <sz val="10"/>
        <rFont val="Arial Cyr"/>
        <family val="0"/>
      </rPr>
      <t xml:space="preserve">  Факт</t>
    </r>
  </si>
  <si>
    <r>
      <t>2010 год</t>
    </r>
    <r>
      <rPr>
        <sz val="10"/>
        <rFont val="Arial Cyr"/>
        <family val="0"/>
      </rPr>
      <t xml:space="preserve">  Факт</t>
    </r>
  </si>
  <si>
    <r>
      <t>2011 год</t>
    </r>
    <r>
      <rPr>
        <sz val="10"/>
        <rFont val="Arial Cyr"/>
        <family val="0"/>
      </rPr>
      <t xml:space="preserve"> Прогноз </t>
    </r>
  </si>
  <si>
    <t>Фактические изменения (ст.5- ст.4)</t>
  </si>
  <si>
    <t>Генеральный директор ООО "Просвет"</t>
  </si>
  <si>
    <t>15.01.2011 г.</t>
  </si>
  <si>
    <t>МЕСЯЦ</t>
  </si>
  <si>
    <t>ЮГ-Инвестбанк</t>
  </si>
  <si>
    <t>ЯНВАРЬ</t>
  </si>
  <si>
    <t>2010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</si>
  <si>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</si>
  <si>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</si>
  <si>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</si>
  <si>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</si>
  <si>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</si>
  <si>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</si>
  <si>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</si>
  <si>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</si>
  <si>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</si>
  <si>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</si>
  <si>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</si>
  <si>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 К ОБЩ.СУММЕ</t>
  </si>
  <si>
    <t>В СРЕД. В МЕС.</t>
  </si>
  <si>
    <t>ОБОРОТЫ ПО РАСЧЕТНЫМ СЧЕТАМ  ООО "Просвет "</t>
  </si>
  <si>
    <t>2011 год</t>
  </si>
  <si>
    <r>
      <t xml:space="preserve">ВАЖНО ПРИ ЗАПОЛНЕНИИ!!! : </t>
    </r>
    <r>
      <rPr>
        <sz val="10"/>
        <rFont val="Arial Cyr"/>
        <family val="0"/>
      </rPr>
      <t>если оборотов в каком-либо месяце не было, то ставите в этой ячейке ноль.</t>
    </r>
  </si>
  <si>
    <t>Если месяц еще не наступил, то удаляете из этих ячеек все (DELETE).</t>
  </si>
  <si>
    <t>Наименование кредитора</t>
  </si>
  <si>
    <t>Процентные ставки, комиссии</t>
  </si>
  <si>
    <t>Сумма кредита / займа (номинал векселя)</t>
  </si>
  <si>
    <t>Остаток задолженности</t>
  </si>
  <si>
    <t>График погашения</t>
  </si>
  <si>
    <t>Реестр кредитов и займов ООО "Просвет" по состоянию на "___" _________ 20__ года (дата подачи заявки)</t>
  </si>
  <si>
    <t>IV квартал</t>
  </si>
  <si>
    <t>I квартал</t>
  </si>
  <si>
    <t>II квартал</t>
  </si>
  <si>
    <t>III квартал</t>
  </si>
  <si>
    <t>Прибыль</t>
  </si>
  <si>
    <t>Прибыль нарастающим итогом</t>
  </si>
  <si>
    <t>Доходы от …</t>
  </si>
  <si>
    <t>Приход</t>
  </si>
  <si>
    <t>Закупка сырья</t>
  </si>
  <si>
    <t>Аренда …</t>
  </si>
  <si>
    <t>Зарплата</t>
  </si>
  <si>
    <t>Приобретение …</t>
  </si>
  <si>
    <t>Проценты по кредиту</t>
  </si>
  <si>
    <t>Погашение кредита</t>
  </si>
  <si>
    <t>План доходов и расходов финансовой деятельности ООО "Просвет" на период 2011-2012 годы</t>
  </si>
  <si>
    <t>- Договор(а) аренды основных средств</t>
  </si>
  <si>
    <r>
      <t xml:space="preserve">- Заполнить следующие формы: </t>
    </r>
    <r>
      <rPr>
        <b/>
        <sz val="10"/>
        <rFont val="Arial Cyr"/>
        <family val="0"/>
      </rPr>
      <t>Ф1, Ф2, Ф3, Ф7</t>
    </r>
  </si>
  <si>
    <r>
      <t>- Реестр договоров аренды недвижимости (</t>
    </r>
    <r>
      <rPr>
        <b/>
        <sz val="10"/>
        <rFont val="Arial Cyr"/>
        <family val="0"/>
      </rPr>
      <t>Ф11</t>
    </r>
    <r>
      <rPr>
        <sz val="10"/>
        <rFont val="Arial Cyr"/>
        <family val="0"/>
      </rPr>
      <t>)</t>
    </r>
  </si>
  <si>
    <r>
      <t>- Реестр договоров аренды основных средств (</t>
    </r>
    <r>
      <rPr>
        <b/>
        <sz val="10"/>
        <rFont val="Arial Cyr"/>
        <family val="0"/>
      </rPr>
      <t>Ф12</t>
    </r>
    <r>
      <rPr>
        <sz val="10"/>
        <rFont val="Arial Cyr"/>
        <family val="0"/>
      </rPr>
      <t>)</t>
    </r>
  </si>
  <si>
    <r>
      <t>- Реестр кредитных договоров (</t>
    </r>
    <r>
      <rPr>
        <b/>
        <sz val="10"/>
        <rFont val="Arial Cyr"/>
        <family val="0"/>
      </rPr>
      <t>Ф14</t>
    </r>
    <r>
      <rPr>
        <sz val="10"/>
        <rFont val="Arial Cyr"/>
        <family val="0"/>
      </rPr>
      <t>)</t>
    </r>
  </si>
  <si>
    <r>
      <t>- Свод оборотов по расчетным счетам (</t>
    </r>
    <r>
      <rPr>
        <b/>
        <sz val="10"/>
        <rFont val="Arial Cyr"/>
        <family val="0"/>
      </rPr>
      <t>Ф18</t>
    </r>
    <r>
      <rPr>
        <sz val="10"/>
        <rFont val="Arial Cyr"/>
        <family val="0"/>
      </rPr>
      <t>)</t>
    </r>
  </si>
  <si>
    <r>
      <t>- Реестр договоров лизинга (</t>
    </r>
    <r>
      <rPr>
        <b/>
        <sz val="10"/>
        <rFont val="Arial Cyr"/>
        <family val="0"/>
      </rPr>
      <t>Ф15</t>
    </r>
    <r>
      <rPr>
        <sz val="10"/>
        <rFont val="Arial Cyr"/>
        <family val="0"/>
      </rPr>
      <t>)</t>
    </r>
  </si>
  <si>
    <r>
      <t>- Реестр действующих контрактов (</t>
    </r>
    <r>
      <rPr>
        <b/>
        <sz val="10"/>
        <rFont val="Arial Cyr"/>
        <family val="0"/>
      </rPr>
      <t>Ф16</t>
    </r>
    <r>
      <rPr>
        <sz val="10"/>
        <rFont val="Arial Cyr"/>
        <family val="0"/>
      </rPr>
      <t xml:space="preserve">) </t>
    </r>
  </si>
  <si>
    <r>
      <t>- Бизнес-план финансовой деятельности на период кредитования (</t>
    </r>
    <r>
      <rPr>
        <b/>
        <sz val="10"/>
        <rFont val="Arial Cyr"/>
        <family val="0"/>
      </rPr>
      <t>Ф10</t>
    </r>
    <r>
      <rPr>
        <sz val="10"/>
        <rFont val="Arial Cyr"/>
        <family val="0"/>
      </rPr>
      <t>)</t>
    </r>
  </si>
  <si>
    <r>
      <t>- Технико-экономическое обоснование получения кредита (</t>
    </r>
    <r>
      <rPr>
        <b/>
        <sz val="10"/>
        <rFont val="Arial Cyr"/>
        <family val="0"/>
      </rPr>
      <t>Ф9</t>
    </r>
    <r>
      <rPr>
        <sz val="10"/>
        <rFont val="Arial Cyr"/>
        <family val="0"/>
      </rPr>
      <t>)</t>
    </r>
  </si>
  <si>
    <r>
      <t>- Cписок участников общества (</t>
    </r>
    <r>
      <rPr>
        <b/>
        <sz val="10"/>
        <rFont val="Arial Cyr"/>
        <family val="0"/>
      </rPr>
      <t>Ф19</t>
    </r>
    <r>
      <rPr>
        <sz val="10"/>
        <rFont val="Arial Cyr"/>
        <family val="0"/>
      </rPr>
      <t>)</t>
    </r>
  </si>
  <si>
    <r>
      <t xml:space="preserve">- Заполнить приложение </t>
    </r>
    <r>
      <rPr>
        <b/>
        <sz val="10"/>
        <rFont val="Arial Cyr"/>
        <family val="0"/>
      </rPr>
      <t>Ф5</t>
    </r>
    <r>
      <rPr>
        <sz val="10"/>
        <rFont val="Arial Cyr"/>
        <family val="0"/>
      </rPr>
      <t xml:space="preserve"> для учредителей физ. лиц</t>
    </r>
  </si>
  <si>
    <r>
      <t xml:space="preserve">- Заполнить приложение </t>
    </r>
    <r>
      <rPr>
        <b/>
        <sz val="10"/>
        <rFont val="Arial Cyr"/>
        <family val="0"/>
      </rPr>
      <t>Ф4</t>
    </r>
    <r>
      <rPr>
        <sz val="10"/>
        <rFont val="Arial Cyr"/>
        <family val="0"/>
      </rPr>
      <t xml:space="preserve"> для поручителей/залогодателей физ. лиц</t>
    </r>
  </si>
  <si>
    <r>
      <t xml:space="preserve">- Заполнить приложение </t>
    </r>
    <r>
      <rPr>
        <b/>
        <sz val="10"/>
        <rFont val="Arial Cyr"/>
        <family val="0"/>
      </rPr>
      <t>Ф6</t>
    </r>
    <r>
      <rPr>
        <sz val="10"/>
        <rFont val="Arial Cyr"/>
        <family val="0"/>
      </rPr>
      <t xml:space="preserve">  для учредителей юр. лиц</t>
    </r>
  </si>
  <si>
    <t>- Акт осмотра посевов (составленный экономистом Банка)</t>
  </si>
  <si>
    <t>- Письмо с предложением принять в залог будущий урожай с указанием культур и посевных площадей</t>
  </si>
  <si>
    <t>* Все документы (кроме паспортов физических лиц) должны быть заверены печатью организации и подписью уполномоченного лица. Копии паспортов физических лиц сдаются вместе с подлинниками (которые возвращаются после сверки).</t>
  </si>
  <si>
    <t>*** Банк, при необходимости вправе запросить дополнительные документы (не указанные в настоящем перечне).</t>
  </si>
  <si>
    <t>** Вся отчетность, сдаваемая в налоговую инспекцию должна быть со штампом инспецкии о ее принятии, либо должна быть копия электронного подтверждения о ее отправке.</t>
  </si>
  <si>
    <t>Год выпуска</t>
  </si>
  <si>
    <t>% скидки</t>
  </si>
  <si>
    <t>Залоговая стоимость</t>
  </si>
  <si>
    <t xml:space="preserve">1. </t>
  </si>
  <si>
    <t xml:space="preserve">2. </t>
  </si>
  <si>
    <t>Рыночная (остаточная) стоимость</t>
  </si>
  <si>
    <t>Страховка (КАСКО)</t>
  </si>
  <si>
    <t xml:space="preserve">- Свидетельство о праве собственности (на помещения) </t>
  </si>
  <si>
    <t>- Правоустанавливающий документ (указанный в качестве документа основания в свидетельстве)</t>
  </si>
  <si>
    <t>- Технический паспорт на объект (не старше 5 лет)</t>
  </si>
  <si>
    <t>- НА ЗЕМЛЮ: договор аренды, прошедший гос. регистрацию в органах Росрегистрации, а также все дополнительные соглашения к нему</t>
  </si>
  <si>
    <t>- НА ЗЕМЛЮ: согласие арендодателя на залог прав аренды (либо уведомление)</t>
  </si>
  <si>
    <t>- НА ЗЕМЛЮ: свидетельство о праве собственности</t>
  </si>
  <si>
    <t>- НА ЗЕМЛЮ: свидетельство о регистрации договора аренды (если выдавалось)</t>
  </si>
  <si>
    <t>- НА ЗЕМЛЮ: правоустанавливающий документ (указанный в качестве документа основания в свидетельстве)</t>
  </si>
  <si>
    <t>- НА ЗЕМЛЮ: кадастровый паспорт (план) земельного участка</t>
  </si>
  <si>
    <t>- Справка БТИ (по форме для залога)</t>
  </si>
  <si>
    <t>- Справка из ИФНС о наличии или отсутствии задолженности залогодателя (собственника недвижимости) по платежам в бюджет</t>
  </si>
  <si>
    <t>- копия паспорта руководителя предприятия</t>
  </si>
  <si>
    <t>- Протокол соответствующего органа организации (Общее cобрание, Совет директоров, Правление) или решение учредителя на совершение сделок (кредит, залог)</t>
  </si>
  <si>
    <t>- фотографии объекта (несколько ФОТО снаружи и внутри)</t>
  </si>
  <si>
    <t>- выписка из лицевого счета квартиросъемщика (если дом - то справка из ОФМС)</t>
  </si>
  <si>
    <r>
      <t xml:space="preserve">- Копия паспорта залогодателя и его супруга(и), а также </t>
    </r>
    <r>
      <rPr>
        <b/>
        <sz val="10"/>
        <rFont val="Arial Cyr"/>
        <family val="0"/>
      </rPr>
      <t>нотариально-заверенное согласие супруга(и)</t>
    </r>
    <r>
      <rPr>
        <sz val="10"/>
        <rFont val="Arial Cyr"/>
        <family val="0"/>
      </rPr>
      <t xml:space="preserve"> на залог (если имущество приобретено в браке)</t>
    </r>
  </si>
  <si>
    <t>Местонахождение имущества</t>
  </si>
  <si>
    <t>Серийный номер, цвет, прочие признаки</t>
  </si>
  <si>
    <t>Выдавалась ли генеральная доверенность на автомобиль (Да / Нет)?</t>
  </si>
  <si>
    <t>Цели кредитования (подробно):</t>
  </si>
  <si>
    <t>Сумма, рублей</t>
  </si>
  <si>
    <t>Наименование цели</t>
  </si>
  <si>
    <t>Итого:</t>
  </si>
  <si>
    <t xml:space="preserve">Вид кредита: </t>
  </si>
  <si>
    <t>балансы для общ</t>
  </si>
  <si>
    <t>балансы для упрощ</t>
  </si>
  <si>
    <t>итог</t>
  </si>
  <si>
    <t>- Свидетельства о праве собственности на недвижимость (собственную)</t>
  </si>
  <si>
    <t>- Копии кредитных договоров (договоров займа)</t>
  </si>
  <si>
    <t>Информация о системе налогообложения</t>
  </si>
  <si>
    <t>Х</t>
  </si>
  <si>
    <r>
      <t>2011 год</t>
    </r>
    <r>
      <rPr>
        <sz val="10"/>
        <rFont val="Arial Cyr"/>
        <family val="0"/>
      </rPr>
      <t xml:space="preserve"> Прогноз засеять, га</t>
    </r>
  </si>
  <si>
    <t>руб/т</t>
  </si>
  <si>
    <t>Озимый рапс</t>
  </si>
  <si>
    <t>Арбузы</t>
  </si>
  <si>
    <t>Горох</t>
  </si>
  <si>
    <t>Соя</t>
  </si>
  <si>
    <t>Люцерна</t>
  </si>
  <si>
    <t>1. Дебиторская задолженность (1230 строка баланса):</t>
  </si>
  <si>
    <t>(наименование заемщика)</t>
  </si>
  <si>
    <t xml:space="preserve">тыс. руб., </t>
  </si>
  <si>
    <t>в том числе долгосрочная (сроком погашения более одного года):</t>
  </si>
  <si>
    <t>тыс. руб.,</t>
  </si>
  <si>
    <t>1.1 Просроченная дебиторская задолженность (в порядке убывания суммы задолженности, начиная с наибольшей):</t>
  </si>
  <si>
    <t xml:space="preserve">По состоянию на: </t>
  </si>
  <si>
    <t>2. Кредиторская задолженность (1520 строка баланса):</t>
  </si>
  <si>
    <t>2.1 Просроченная кредиторская задолженность (в порядке убывания суммы задолженности, начиная с наибольшей):</t>
  </si>
  <si>
    <t>2012 год</t>
  </si>
  <si>
    <t>Россельхозбанк</t>
  </si>
  <si>
    <t>31.12.2011 г.</t>
  </si>
  <si>
    <t>"10"апреля 2012 г.</t>
  </si>
  <si>
    <t>- Кадастровый паспорт</t>
  </si>
  <si>
    <t xml:space="preserve">составляет:     </t>
  </si>
  <si>
    <r>
      <t xml:space="preserve">в том числе краткосрочная (сроком погашения менее одного года): </t>
    </r>
    <r>
      <rPr>
        <b/>
        <sz val="9"/>
        <rFont val="Arial"/>
        <family val="2"/>
      </rPr>
      <t xml:space="preserve">    </t>
    </r>
  </si>
  <si>
    <r>
      <t xml:space="preserve">составляет: </t>
    </r>
    <r>
      <rPr>
        <b/>
        <sz val="9"/>
        <rFont val="Arial"/>
        <family val="2"/>
      </rPr>
      <t xml:space="preserve">  </t>
    </r>
  </si>
  <si>
    <t>Юридическое лицо</t>
  </si>
  <si>
    <t>Индивидуальный предприниматель</t>
  </si>
  <si>
    <t xml:space="preserve">(Фамилия, И.О.) </t>
  </si>
  <si>
    <t>Настоящим Я,</t>
  </si>
  <si>
    <t>наименование организации, индивидуального предпринимателя</t>
  </si>
  <si>
    <t xml:space="preserve">Свидетельство о гос. регистрации </t>
  </si>
  <si>
    <t>Серия, номер</t>
  </si>
  <si>
    <t>.</t>
  </si>
  <si>
    <t>Приложение №1 к анкете на получение кредита Юр.л и ИП 
(заполняется Заемщиком/Поручителем/Залогодателем юр. лицом и ИП)</t>
  </si>
  <si>
    <t>Разовая выдача</t>
  </si>
  <si>
    <t>Невозобновляемая кредитная линия</t>
  </si>
  <si>
    <t>Возобновляемая кредитная линия</t>
  </si>
  <si>
    <t>Овердрафт</t>
  </si>
  <si>
    <t>Бизнес-Инвест</t>
  </si>
  <si>
    <t>Бизнес-Оборот</t>
  </si>
  <si>
    <t>Банковская гарантия</t>
  </si>
  <si>
    <t>, в т.ч.:</t>
  </si>
  <si>
    <r>
      <t xml:space="preserve">- ПТС (ПСМ), 
копия свидетельства о регистрации ТС, 
копия полиса ОСАГО, 
копия </t>
    </r>
    <r>
      <rPr>
        <b/>
        <sz val="10"/>
        <rFont val="Arial Cyr"/>
        <family val="0"/>
      </rPr>
      <t>генеральной доверенности</t>
    </r>
    <r>
      <rPr>
        <sz val="10"/>
        <rFont val="Arial Cyr"/>
        <family val="0"/>
      </rPr>
      <t xml:space="preserve"> в случае ее наличия
для транспортных средств: копия талона тех.осмотра или диагностической карты, для самоходной техники - копия допуска к эксплуатации</t>
    </r>
  </si>
  <si>
    <t>Я предоставляю Банку право обращаться к любому лицу, известному или неизвестному мне, в целях проверки предоставленной информации и принятия окончательного решения относительно предоставления кредита, включая, но не ограничиваясь, бюро кредитных историй, государственной инспекции безопасности дорожного движения Министерства внутренних дел Российской Федерации и т.п.</t>
  </si>
  <si>
    <t>Настоящим подтверждаю свое согласие  на обработку моих персональных данных, указанных в настоящем заявлении, а также в представленных в качестве приложений к настоящему заявлению документах, а именно:  сбор, систематизацию, накопление, хранение, уточнение (обновление,  изменение), использование, обезличивание, блокирование, уничтожение персональных данных.</t>
  </si>
  <si>
    <t>Обработка персональных данных производится  с целью осуществления банковского обслуживания (включая, но не ограничиваясь, рассмотрение кредитной заявки, выдачу кредита и т.д.), предоставления отчетности государственным надзорным органам, выполнения законодательных и нормативных актов Российской Федерации, проведения проверочных мероприятий при рассмотрении кредитной заявки, предоставления клиенту сведений уведомительного или маркетингового характера, в том числе о новых банковских продуктах, услугах, проводимых акциях, мероприятиях. Обработка персональных данных  производится смешанным  способом (автоматизированным, неавтоматизированным).</t>
  </si>
  <si>
    <t>Отзыв согласия на обработку персональных данных производится путем подачи в Банк клиентом соответствующего заявления, но не ранее истечения пяти лет с даты прекращения гражданско-правовых отношений по заключенным договорам.</t>
  </si>
  <si>
    <t xml:space="preserve">Согласие на обработку персональных данных, на проверку предоставленных мною сведений, а также  сведений обо мне, моей семье,   моем имущественном состоянии, имущественном состоянии моей семьи, имеющихся обязательствах   выдано на неопределенный срок. </t>
  </si>
  <si>
    <t>Если Заявитель по тем или иным причинам не желает, чтобы кто-либо был осведомлен о настоящей Заявке, то Заявителю следует указать имя (наименование) указанного лица (фирмы) и причину нежелания (например, конкурент):</t>
  </si>
  <si>
    <t>Банк имеет право без объяснения причин отказать лицу, заполнившему Заявление-анкету, в предоставлении кредита. В указанном случае лицо, заполнившее указанное Заявление-анкету не имеет к Банку ни каких претензий. Все сведения, указанные в настоящем Заявлении-анкете, а также все предоставленные мною документы будут использованы Банком для банковского обслуживания клиента, для чего Банк оставляет за собой право их проверки и использования в качестве доказательств при судебном разбирательстве.</t>
  </si>
  <si>
    <t>Банк гарантирует, что вся информация, предоставленная клиентом, будет использована строго конфиденциально и только по существу данной кредитной Заявки.
Кредит предоставляется Банком в случае прохождения потенциальным Заемщиком соответствующих проверок, проводимых Банком по внутренним методам.</t>
  </si>
  <si>
    <t>По истечении цели обработки персональных данных они будут уничтожены. Я согласен(а) о ненаправлении  мне уведомления об уничтожении моих персональных данных. 
Согласие на получение кредитного отчета, в том числе основной части кредитной истории,  сохраняет силу в течение всего срока действия кредитного договора.</t>
  </si>
  <si>
    <t xml:space="preserve">(наименование организации) </t>
  </si>
  <si>
    <t>Настоящим мы,</t>
  </si>
  <si>
    <t>Вид</t>
  </si>
  <si>
    <t>Дата выдачи</t>
  </si>
  <si>
    <t>Дата возврата</t>
  </si>
  <si>
    <t>Став-ка, %</t>
  </si>
  <si>
    <t>Остаток долга, тыс. руб.</t>
  </si>
  <si>
    <t>Цели</t>
  </si>
  <si>
    <t>Наличие просроченной задолженности по кредитам/займам</t>
  </si>
  <si>
    <t>(подпись)</t>
  </si>
  <si>
    <t>дом.</t>
  </si>
  <si>
    <t>Статус заполняющего:</t>
  </si>
  <si>
    <t>% годовых</t>
  </si>
  <si>
    <t>процентная ставка</t>
  </si>
  <si>
    <t>месяцев,</t>
  </si>
  <si>
    <t>тыс.руб.</t>
  </si>
  <si>
    <t xml:space="preserve">По состоянию на </t>
  </si>
  <si>
    <t>г.</t>
  </si>
  <si>
    <t>Наименование организации / ИП</t>
  </si>
  <si>
    <t>Залоговая стоимость автотранспорта, предлагаемого в залог</t>
  </si>
  <si>
    <t xml:space="preserve">а/м Nissan Qashqai </t>
  </si>
  <si>
    <t xml:space="preserve">а/м Toyota Highlander </t>
  </si>
  <si>
    <t>- НА ЗЕМЛЮ: справка об отсутствии строений и сооружений на участке. Отчет об оценке рыночной стоимости. Если в залог передаются земли с/х назначения, то также предоставляется карта полей</t>
  </si>
  <si>
    <t>- предоставление выписки из ЕГРП не требуется, но для ускорения рассмотрения кредитной заявки Залогодатель вправе самостоятельно предоставить выписки из ЕГРП на все объекты недвижимого имущества, предлагаемые в залог</t>
  </si>
  <si>
    <t>- НА ЗЕМЛЮ: предоставление выписки из ЕГРП не требуется, но для ускорения рассмотрения кредитной заявки Залогодатель вправе самостоятельно предоставить выписки из ЕГРП на все объекты недвижимого имущества, предлагаемые в залог</t>
  </si>
  <si>
    <t>Контрагент</t>
  </si>
  <si>
    <t>Дата образования</t>
  </si>
  <si>
    <t>Дата погашения</t>
  </si>
  <si>
    <t>За что</t>
  </si>
  <si>
    <t>Примечания</t>
  </si>
  <si>
    <t>Поставщики (сч.60)</t>
  </si>
  <si>
    <t>1.1.</t>
  </si>
  <si>
    <t>1.2.</t>
  </si>
  <si>
    <t>1.3.</t>
  </si>
  <si>
    <t>1.4.</t>
  </si>
  <si>
    <t>1.5.</t>
  </si>
  <si>
    <t>в т.ч. (указать не менее 5 крупнейших контрагентов):</t>
  </si>
  <si>
    <t>Покупатели (сч.62)</t>
  </si>
  <si>
    <t>2.1.</t>
  </si>
  <si>
    <t>2.2.</t>
  </si>
  <si>
    <t>2.3.</t>
  </si>
  <si>
    <t>2.4.</t>
  </si>
  <si>
    <t>2.5.</t>
  </si>
  <si>
    <t>Прочие поставщики</t>
  </si>
  <si>
    <t>Прочие покупатели</t>
  </si>
  <si>
    <t>Прочие дебиторы</t>
  </si>
  <si>
    <t>ИТОГО*</t>
  </si>
  <si>
    <t>* Значение строки "ИТОГО" должно быть равно строке баланса "Дебиторская задолженность"</t>
  </si>
  <si>
    <t>Сумма, тыс.руб.</t>
  </si>
  <si>
    <t>в т.ч. просроченная, тыс.руб.</t>
  </si>
  <si>
    <t>Расшифровка дебиторской задолженности ______________ 
по состоянию на "___"________ 20___ г.</t>
  </si>
  <si>
    <t>Расшифровка кредиторской задолженности ______________ 
по состоянию на "___"________ 20___ г.</t>
  </si>
  <si>
    <t>Прочие кредиторы</t>
  </si>
  <si>
    <t>Заработная плата</t>
  </si>
  <si>
    <t>Бюджет</t>
  </si>
  <si>
    <t>Внебюджетные фонды</t>
  </si>
  <si>
    <t>* Значение строки "ИТОГО" должно быть равно строке баланса "Кредиторская задолженность"</t>
  </si>
  <si>
    <t>- Детальная расшифровка всех строк бухгалтерского баланса на вышеуказанные даты, в т.ч. расшифровки фин.вложений, кредитов и займов по форме Ф14, дебиторской и кредиторской задолженности по форме Ф20</t>
  </si>
  <si>
    <t>- выписка из ЕГРЮЛ / ЕГРИП</t>
  </si>
  <si>
    <t>Док-ты  для залога транспортных средств</t>
  </si>
  <si>
    <t>- Расшифровка запасов по состоянию на: 16.08.2016 г.</t>
  </si>
  <si>
    <t>- Нотариально заверенные копии изменений, внесенных в учредительные документы организации, после его последнего обращения в Федеральную регистрационную службу</t>
  </si>
  <si>
    <t>Общество с ограниченной ответственностью</t>
  </si>
  <si>
    <t>тыс. рублей</t>
  </si>
  <si>
    <t>оптовая торговля</t>
  </si>
  <si>
    <t>недвижимость, транспортные средтсва</t>
  </si>
  <si>
    <t> плата за пользование запрашиваемым кредитом</t>
  </si>
  <si>
    <r>
      <t xml:space="preserve"> </t>
    </r>
    <r>
      <rPr>
        <sz val="12"/>
        <rFont val="Times New Roman"/>
        <family val="1"/>
      </rPr>
      <t>арендные платежи</t>
    </r>
  </si>
  <si>
    <t xml:space="preserve"> коммунальные платежи(электроэнергия, газ, вода...)</t>
  </si>
  <si>
    <r>
      <t> </t>
    </r>
    <r>
      <rPr>
        <sz val="12"/>
        <rFont val="Times New Roman"/>
        <family val="1"/>
      </rPr>
      <t>прочие расходы</t>
    </r>
  </si>
  <si>
    <r>
      <t xml:space="preserve"> </t>
    </r>
    <r>
      <rPr>
        <sz val="12"/>
        <rFont val="Times New Roman"/>
        <family val="1"/>
      </rPr>
      <t xml:space="preserve">амортизация основных средств </t>
    </r>
  </si>
  <si>
    <r>
      <t xml:space="preserve"> </t>
    </r>
    <r>
      <rPr>
        <sz val="12"/>
        <rFont val="Times New Roman"/>
        <family val="1"/>
      </rPr>
      <t>лизинговые платежи</t>
    </r>
  </si>
  <si>
    <t>Детализация источников по контрагентам и срокам:</t>
  </si>
  <si>
    <t>Контрагент / источник погашения</t>
  </si>
  <si>
    <t>Дата и № договора</t>
  </si>
  <si>
    <t>Сумма по договору, тыс. руб.</t>
  </si>
  <si>
    <t>Период поступления денежных средств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</si>
  <si>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Срок погашения ссуды 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</si>
  <si>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Обеспечение кредита: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</si>
  <si>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Затраты на производство (реализацию) продукции, работ, услуг (включая сумму кредита) за весь период кредитования – всего:      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</si>
  <si>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Прибыль от реализации за период кредитования: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</si>
  <si>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Платежи в бюджет от прибыли 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</si>
  <si>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Прибыль, остающаяся в распоряжении предприятия (стр.11-стр.12)</t>
    </r>
  </si>
  <si>
    <t>14. Источники погашения запрашиваемого кредита:</t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</si>
  <si>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Рентабельность мероприятия, % (стр.13 : стр.9) х 100  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</si>
  <si>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Эффективность использования кредита (стр.13 : стр.5) </t>
    </r>
  </si>
  <si>
    <t>6.    Цели кредитования:</t>
  </si>
  <si>
    <t xml:space="preserve">       Конкретизировать для смешанных целей:</t>
  </si>
  <si>
    <t xml:space="preserve">       - в том числе на пополнениие оборотных средств:  </t>
  </si>
  <si>
    <t xml:space="preserve">       - в том числе на инвестиционные цели:  </t>
  </si>
  <si>
    <r>
      <t>10.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Выручка от реализации за период кредитования:</t>
    </r>
  </si>
  <si>
    <t>пополн</t>
  </si>
  <si>
    <t>инвест</t>
  </si>
  <si>
    <t>смеш</t>
  </si>
  <si>
    <t>итого</t>
  </si>
  <si>
    <t>№ 856 от15.12.2016</t>
  </si>
  <si>
    <t>3-й квартал 2018 года</t>
  </si>
  <si>
    <t>№ б/н от 12.05.2016</t>
  </si>
  <si>
    <t>ежемесячно</t>
  </si>
  <si>
    <t>Рамочный договор</t>
  </si>
  <si>
    <t>В данной таблице необходимо расписать 5 контрагентов, от которых ожидаются наибольшие поступления денежных средств.
В случае, если кредит выдается на обеспечение заявки на участие в аукционе, в графе "Контрагент" необходимо указать организатора аукциона.
В случае, если договор носит рамочный характер (не имеет конкретной суммы), в графе "Сумма по договору" необходимо прописать: "Рамочный договор". В данном случае в графе "Период поступления денежных средств" необходимо прописать переодичность поступления средств (например: "еженедельно"."ежемесячно", "ежеквартально").</t>
  </si>
  <si>
    <t xml:space="preserve"> платежи за пользование ранее выданными кредитами и кредитами выданными другими</t>
  </si>
  <si>
    <t xml:space="preserve"> банками плюс платежи в счет погашения  долга:</t>
  </si>
  <si>
    <t>Смешанные цели (пополнение оборотных средств, инвест.цели)</t>
  </si>
  <si>
    <t>ООО "Ромашка"</t>
  </si>
  <si>
    <t>г. Краснодар, ул. Ромашка, 1</t>
  </si>
  <si>
    <t>ООО "Васелек"</t>
  </si>
  <si>
    <t>ООО "Кактус"</t>
  </si>
  <si>
    <t xml:space="preserve">Юридические лица, относящмеся к субъектам среднего, либо крупного бизнеса дополнитель-но предоставляют в банк заверенные копии статистической отчетности по форме N П-3 "Сведения о финансовом состоянии организации" (если среднесписояная численность работников превышает 15 человек), либо N П-5(м) "Основные сведения о деятельности организации" (если среднесписояная численность работников  не превышает 15 человек), а также копии документов, подтверждающих их отправку </t>
  </si>
  <si>
    <t>- Копии паспортов учредителей, руководителя (с регистрацией и семейным положением), а также страховых свидетельств обязательного пенсионного страхования</t>
  </si>
  <si>
    <t>- Копии паспортов поручителей/залогодателей (с регистрацией и семейным положением), а также страховых свидетельств обязательного пенсионного страхования</t>
  </si>
  <si>
    <t>- Расшифровка дебеторской и кредиторской задолженности (Ф20) по состоянию на: 15.05.2019 г. (с датами образования задолженности по контрагентам)</t>
  </si>
  <si>
    <t>ЮГ-ИНВЕСТБАНК (ПАО)</t>
  </si>
  <si>
    <t>даю согласие ЮГ-Инвестбанк (ПАО) на получение кредитного отчета,  в том  числе  основной части  кредитной истории, по моей кредитной истории в порядке, предусмотренном Федеральным законом № 218-ФЗ от 30.12.2004 «О кредитных историях». 
Я подтверждаю и гарантирую, что вся информация, содержащаяся в Заявлении – анкете, прилагаемых к ней документах и  изложенная устно, является правдивой и настолько полной, насколько известно заявителю, и не возражаю против проверки указанных мною сведений, а также обязуюсь без предварительного согласования с Банком не производить действий, влекущих изменение (уменьшение) объема имущества.</t>
  </si>
  <si>
    <t>Настоящим подтверждаю, что ознакомлен с тарифными планами ЮГ-Инвестбанк (ПАО), действующими на момент подписания настоящего Заявления-анкеты.
Настоящим сообщаю, что ознакомлен со ст. 327 УК РФ о подделке, изготовлении или сбыте поддельных документов, государственных наград, штампов, печатей, бланков.</t>
  </si>
  <si>
    <t>даем согласие ЮГ-Инвестбанк (ПАО) (350000, РФ, Краснодарский край, г. Краснодар, ул. Красная, 113) на получение кредитного отчета,  в том  числе  основной части  кредитной истории, по нашей кредитной истории в порядке, предусмотренном Федеральным законом № 218-ФЗ от 30.12.2004 «О кредитных историях». 
Подтверждаем и гарантируем, что вся информация, содержащаяся в Заявлении – анкете, прилагаемых к ней документах и  изложенная устно, является правдивой и настолько полной, насколько известно заявителю, и не возражаем против проверки указанных нами сведений.</t>
  </si>
  <si>
    <t>даю согласие ЮГ-Инвестбанк (ПАО) (350000, РФ, Краснодарский край, г. Краснодар, ул. Красная, 113), именуемый далее по тексту "Банк", на получение кредитного отчета,  в том  числе  основной части  кредитной истории, по моей кредитной истории в порядке, предусмотренном Федеральным законом № 218-ФЗ от 30.12.2004 «О кредитных историях».
Я подтверждаю и гарантирую, что вся информация, содержащаяся в Заявлении – анкете, прилагаемых к ней документах и  изложенная устно, является правдивой и настолько полной, насколько известно заявителю, и не возражаю против проверки указанных мною сведений, а также обязуюсь без предварительного согласования с Банком не производить действий, влекущих изменение (уменьшение) объема имущества.</t>
  </si>
  <si>
    <t>даю согласие ЮГ-Инвестбанк (ПАО)(350000, РФ, Краснодарский край, г. Краснодар, ул. Красная, 113), именуемый далее по тексту "Банк", на получение кредитного отчета,  в том  числе  основной части  кредитной истории, по моей кредитной истории в порядке, предусмотренном Федеральным законом № 218-ФЗ от 30.12.2004 «О кредитных историях».
Я подтверждаю и гарантирую, что вся информация, содержащаяся в Заявлении – анкете, прилагаемых к ней документах и  изложенная устно, является правдивой и настолько полной, насколько известно заявителю, и не возражаю против проверки указанных мною сведений, а также обязуюсь без предварительного согласования с Банком не производить действий, влекущих изменение (уменьшение) объема имущества.</t>
  </si>
  <si>
    <t>даем согласие ЮГ-Инвестбанк (ПАО) на получение кредитного отчета,  в том  числе  основной части  кредитной истории, по нашей кредитной истории в порядке, предусмотренном Федеральным законом № 218-ФЗ от 30.12.2004 «О кредитных историях». 
Подтверждаем и гарантируем, что вся информация, содержащаяся в Заявлении – анкете, прилагаемых к ней документах и  изложенная устно, является правдивой и настолько полной, насколько известно заявителю, и не возражаем против проверки указанных нами сведений.</t>
  </si>
  <si>
    <t>Получение кредита в ЮГ-Инвестбанк (ПАО)</t>
  </si>
  <si>
    <t>ЮГ-Инвестбанк (ПАО)</t>
  </si>
  <si>
    <t>- страховка будущего урожая в компании, аккредитованной в ЮГ-Инвестбанк (ПАО) (страховой полис (Выгодоприобретатель - ЮГ-Инвестбанк (ПАО)), договор страхования, документ подтверждающий оплату страховой премии)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</si>
</sst>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;@"/>
    <numFmt numFmtId="178" formatCode="mmm/yyyy"/>
    <numFmt numFmtId="179" formatCode="#,##0.0"/>
    <numFmt numFmtId="180" formatCode="0.0"/>
  </numFmts>
  <fonts count="10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b/>
      <i/>
      <sz val="18"/>
      <name val="Arial Cyr"/>
      <family val="2"/>
    </font>
    <font>
      <sz val="7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u val="single"/>
      <sz val="12"/>
      <name val="Times New Roman"/>
      <family val="1"/>
    </font>
    <font>
      <sz val="7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Times New Roman Cyr"/>
      <family val="1"/>
    </font>
    <font>
      <sz val="8"/>
      <name val="Times New Roman Cyr"/>
      <family val="1"/>
    </font>
    <font>
      <sz val="8"/>
      <name val="Wingdings"/>
      <family val="0"/>
    </font>
    <font>
      <b/>
      <sz val="8"/>
      <name val="Times New Roman CYR"/>
      <family val="1"/>
    </font>
    <font>
      <b/>
      <sz val="7.5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color indexed="10"/>
      <name val="Times New Roman"/>
      <family val="1"/>
    </font>
    <font>
      <sz val="8"/>
      <color indexed="8"/>
      <name val="Cambria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2"/>
      <color rgb="FFFF0000"/>
      <name val="Times New Roman"/>
      <family val="1"/>
    </font>
    <font>
      <sz val="8"/>
      <color theme="1"/>
      <name val="Cambria"/>
      <family val="1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7" borderId="7" applyNumberFormat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98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5" fillId="32" borderId="13" xfId="0" applyFont="1" applyFill="1" applyBorder="1" applyAlignment="1" applyProtection="1">
      <alignment vertical="center"/>
      <protection/>
    </xf>
    <xf numFmtId="0" fontId="16" fillId="32" borderId="11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6" fillId="32" borderId="14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32" borderId="11" xfId="0" applyFont="1" applyFill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15" fillId="32" borderId="15" xfId="0" applyFont="1" applyFill="1" applyBorder="1" applyAlignment="1" applyProtection="1">
      <alignment vertical="center"/>
      <protection/>
    </xf>
    <xf numFmtId="0" fontId="16" fillId="32" borderId="16" xfId="0" applyFont="1" applyFill="1" applyBorder="1" applyAlignment="1" applyProtection="1">
      <alignment vertical="center"/>
      <protection/>
    </xf>
    <xf numFmtId="0" fontId="16" fillId="32" borderId="17" xfId="0" applyFont="1" applyFill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28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horizontal="left"/>
    </xf>
    <xf numFmtId="0" fontId="28" fillId="0" borderId="2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14" xfId="0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 quotePrefix="1">
      <alignment/>
    </xf>
    <xf numFmtId="0" fontId="0" fillId="0" borderId="27" xfId="0" applyBorder="1" applyAlignment="1" quotePrefix="1">
      <alignment/>
    </xf>
    <xf numFmtId="0" fontId="0" fillId="0" borderId="28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27" xfId="0" applyFill="1" applyBorder="1" applyAlignment="1" quotePrefix="1">
      <alignment/>
    </xf>
    <xf numFmtId="0" fontId="1" fillId="0" borderId="0" xfId="0" applyFont="1" applyBorder="1" applyAlignment="1">
      <alignment horizontal="center" vertical="center" textRotation="90" wrapText="1"/>
    </xf>
    <xf numFmtId="0" fontId="0" fillId="0" borderId="30" xfId="0" applyBorder="1" applyAlignment="1" quotePrefix="1">
      <alignment/>
    </xf>
    <xf numFmtId="0" fontId="0" fillId="0" borderId="31" xfId="0" applyBorder="1" applyAlignment="1">
      <alignment/>
    </xf>
    <xf numFmtId="0" fontId="0" fillId="0" borderId="29" xfId="0" applyFill="1" applyBorder="1" applyAlignment="1" quotePrefix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33" borderId="26" xfId="0" applyFill="1" applyBorder="1" applyAlignment="1" quotePrefix="1">
      <alignment/>
    </xf>
    <xf numFmtId="0" fontId="0" fillId="33" borderId="23" xfId="0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14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4" fontId="3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37" fillId="0" borderId="34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 wrapText="1"/>
      <protection/>
    </xf>
    <xf numFmtId="4" fontId="37" fillId="0" borderId="35" xfId="0" applyNumberFormat="1" applyFont="1" applyFill="1" applyBorder="1" applyAlignment="1" applyProtection="1">
      <alignment horizontal="center" vertical="center" wrapText="1"/>
      <protection/>
    </xf>
    <xf numFmtId="0" fontId="37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/>
    </xf>
    <xf numFmtId="4" fontId="14" fillId="0" borderId="44" xfId="0" applyNumberFormat="1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9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47" xfId="0" applyFont="1" applyBorder="1" applyAlignment="1">
      <alignment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3" fillId="0" borderId="48" xfId="0" applyNumberFormat="1" applyFont="1" applyBorder="1" applyAlignment="1" applyProtection="1">
      <alignment horizontal="center" vertical="center"/>
      <protection/>
    </xf>
    <xf numFmtId="3" fontId="3" fillId="0" borderId="51" xfId="0" applyNumberFormat="1" applyFont="1" applyBorder="1" applyAlignment="1" applyProtection="1">
      <alignment horizontal="center" vertical="center"/>
      <protection/>
    </xf>
    <xf numFmtId="3" fontId="3" fillId="0" borderId="52" xfId="0" applyNumberFormat="1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179" fontId="3" fillId="0" borderId="20" xfId="0" applyNumberFormat="1" applyFont="1" applyBorder="1" applyAlignment="1" applyProtection="1">
      <alignment horizontal="center" vertical="center"/>
      <protection/>
    </xf>
    <xf numFmtId="179" fontId="3" fillId="0" borderId="13" xfId="0" applyNumberFormat="1" applyFont="1" applyBorder="1" applyAlignment="1" applyProtection="1">
      <alignment horizontal="center" vertical="center"/>
      <protection/>
    </xf>
    <xf numFmtId="179" fontId="3" fillId="0" borderId="53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/>
      <protection/>
    </xf>
    <xf numFmtId="3" fontId="3" fillId="0" borderId="42" xfId="0" applyNumberFormat="1" applyFont="1" applyBorder="1" applyAlignment="1" applyProtection="1">
      <alignment horizontal="center" vertical="center"/>
      <protection/>
    </xf>
    <xf numFmtId="3" fontId="3" fillId="0" borderId="54" xfId="0" applyNumberFormat="1" applyFont="1" applyBorder="1" applyAlignment="1" applyProtection="1">
      <alignment horizontal="center" vertical="center"/>
      <protection/>
    </xf>
    <xf numFmtId="3" fontId="3" fillId="0" borderId="55" xfId="0" applyNumberFormat="1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3" fontId="3" fillId="0" borderId="53" xfId="0" applyNumberFormat="1" applyFont="1" applyBorder="1" applyAlignment="1" applyProtection="1">
      <alignment horizontal="center" vertical="center"/>
      <protection/>
    </xf>
    <xf numFmtId="3" fontId="0" fillId="0" borderId="58" xfId="0" applyNumberFormat="1" applyBorder="1" applyAlignment="1" applyProtection="1">
      <alignment horizontal="center" vertical="center"/>
      <protection/>
    </xf>
    <xf numFmtId="2" fontId="0" fillId="0" borderId="0" xfId="0" applyNumberFormat="1" applyBorder="1" applyAlignment="1" quotePrefix="1">
      <alignment vertical="center" wrapText="1"/>
    </xf>
    <xf numFmtId="10" fontId="0" fillId="0" borderId="20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14" fontId="0" fillId="0" borderId="33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14" fontId="0" fillId="0" borderId="4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34" borderId="39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40" xfId="0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4" fontId="3" fillId="0" borderId="35" xfId="0" applyNumberFormat="1" applyFont="1" applyBorder="1" applyAlignment="1" applyProtection="1">
      <alignment horizontal="center" vertical="center" wrapText="1"/>
      <protection locked="0"/>
    </xf>
    <xf numFmtId="4" fontId="3" fillId="0" borderId="36" xfId="0" applyNumberFormat="1" applyFont="1" applyBorder="1" applyAlignment="1" applyProtection="1">
      <alignment horizontal="center" vertical="center" wrapText="1"/>
      <protection locked="0"/>
    </xf>
    <xf numFmtId="0" fontId="42" fillId="0" borderId="59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4" fontId="0" fillId="0" borderId="48" xfId="0" applyNumberFormat="1" applyBorder="1" applyAlignment="1" applyProtection="1">
      <alignment horizontal="center" vertical="center" wrapText="1"/>
      <protection locked="0"/>
    </xf>
    <xf numFmtId="4" fontId="0" fillId="0" borderId="49" xfId="0" applyNumberFormat="1" applyBorder="1" applyAlignment="1" applyProtection="1">
      <alignment horizontal="center" vertical="center" wrapText="1"/>
      <protection locked="0"/>
    </xf>
    <xf numFmtId="0" fontId="41" fillId="0" borderId="3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4" fontId="0" fillId="0" borderId="20" xfId="0" applyNumberFormat="1" applyBorder="1" applyAlignment="1" applyProtection="1">
      <alignment horizontal="center" vertical="center" wrapText="1"/>
      <protection locked="0"/>
    </xf>
    <xf numFmtId="4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" fontId="3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4" fontId="0" fillId="0" borderId="59" xfId="0" applyNumberFormat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vertical="center" wrapText="1"/>
      <protection locked="0"/>
    </xf>
    <xf numFmtId="0" fontId="41" fillId="0" borderId="39" xfId="0" applyFont="1" applyFill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34" borderId="47" xfId="0" applyFill="1" applyBorder="1" applyAlignment="1" applyProtection="1">
      <alignment horizontal="center" vertical="center" wrapText="1"/>
      <protection locked="0"/>
    </xf>
    <xf numFmtId="0" fontId="0" fillId="34" borderId="48" xfId="0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0" fillId="34" borderId="49" xfId="0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4" fontId="3" fillId="0" borderId="42" xfId="0" applyNumberFormat="1" applyFont="1" applyBorder="1" applyAlignment="1" applyProtection="1">
      <alignment horizontal="center" vertical="center" wrapText="1"/>
      <protection locked="0"/>
    </xf>
    <xf numFmtId="4" fontId="3" fillId="0" borderId="43" xfId="0" applyNumberFormat="1" applyFont="1" applyBorder="1" applyAlignment="1" applyProtection="1">
      <alignment horizontal="center" vertical="center" wrapText="1"/>
      <protection locked="0"/>
    </xf>
    <xf numFmtId="0" fontId="42" fillId="0" borderId="47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4" fontId="3" fillId="0" borderId="49" xfId="0" applyNumberFormat="1" applyFont="1" applyBorder="1" applyAlignment="1" applyProtection="1">
      <alignment horizontal="center" vertical="center" wrapText="1"/>
      <protection locked="0"/>
    </xf>
    <xf numFmtId="0" fontId="42" fillId="0" borderId="39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0" fillId="34" borderId="45" xfId="0" applyFill="1" applyBorder="1" applyAlignment="1" applyProtection="1">
      <alignment horizontal="center" vertical="center" wrapText="1"/>
      <protection locked="0"/>
    </xf>
    <xf numFmtId="0" fontId="0" fillId="34" borderId="44" xfId="0" applyFill="1" applyBorder="1" applyAlignment="1" applyProtection="1">
      <alignment horizontal="center" vertical="center" wrapText="1"/>
      <protection locked="0"/>
    </xf>
    <xf numFmtId="0" fontId="0" fillId="34" borderId="46" xfId="0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0" fillId="0" borderId="47" xfId="0" applyFill="1" applyBorder="1" applyAlignment="1" applyProtection="1">
      <alignment vertical="center" wrapText="1"/>
      <protection locked="0"/>
    </xf>
    <xf numFmtId="0" fontId="0" fillId="0" borderId="39" xfId="0" applyFill="1" applyBorder="1" applyAlignment="1" applyProtection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44" fillId="0" borderId="34" xfId="0" applyFont="1" applyFill="1" applyBorder="1" applyAlignment="1" applyProtection="1">
      <alignment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4" fontId="44" fillId="0" borderId="36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3" fontId="6" fillId="0" borderId="33" xfId="0" applyNumberFormat="1" applyFont="1" applyBorder="1" applyAlignment="1">
      <alignment horizontal="center" wrapText="1"/>
    </xf>
    <xf numFmtId="3" fontId="6" fillId="0" borderId="38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 horizontal="center" wrapText="1"/>
    </xf>
    <xf numFmtId="3" fontId="2" fillId="0" borderId="36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" fontId="17" fillId="0" borderId="20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7" fillId="0" borderId="42" xfId="0" applyNumberFormat="1" applyFont="1" applyBorder="1" applyAlignment="1" applyProtection="1">
      <alignment horizontal="center" vertical="center" wrapText="1"/>
      <protection locked="0"/>
    </xf>
    <xf numFmtId="4" fontId="42" fillId="0" borderId="35" xfId="0" applyNumberFormat="1" applyFont="1" applyBorder="1" applyAlignment="1" applyProtection="1">
      <alignment horizontal="center" vertical="center" wrapText="1"/>
      <protection locked="0"/>
    </xf>
    <xf numFmtId="4" fontId="0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20" xfId="0" applyNumberFormat="1" applyFont="1" applyBorder="1" applyAlignment="1" applyProtection="1">
      <alignment horizontal="center" vertical="center" wrapText="1"/>
      <protection locked="0"/>
    </xf>
    <xf numFmtId="4" fontId="15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54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96" fillId="35" borderId="0" xfId="0" applyFont="1" applyFill="1" applyAlignment="1">
      <alignment vertical="center"/>
    </xf>
    <xf numFmtId="0" fontId="3" fillId="36" borderId="6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0" fillId="36" borderId="6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20" xfId="0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35" borderId="16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1" fillId="36" borderId="0" xfId="0" applyFont="1" applyFill="1" applyAlignment="1">
      <alignment wrapText="1"/>
    </xf>
    <xf numFmtId="0" fontId="3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1" fillId="36" borderId="0" xfId="0" applyFont="1" applyFill="1" applyAlignment="1">
      <alignment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63" xfId="0" applyFont="1" applyFill="1" applyBorder="1" applyAlignment="1">
      <alignment vertical="center" wrapText="1"/>
    </xf>
    <xf numFmtId="0" fontId="1" fillId="36" borderId="63" xfId="0" applyFont="1" applyFill="1" applyBorder="1" applyAlignment="1">
      <alignment vertical="center" wrapText="1"/>
    </xf>
    <xf numFmtId="0" fontId="96" fillId="36" borderId="60" xfId="0" applyFont="1" applyFill="1" applyBorder="1" applyAlignment="1">
      <alignment vertical="center"/>
    </xf>
    <xf numFmtId="0" fontId="96" fillId="36" borderId="0" xfId="0" applyFont="1" applyFill="1" applyBorder="1" applyAlignment="1">
      <alignment vertical="center"/>
    </xf>
    <xf numFmtId="0" fontId="96" fillId="36" borderId="0" xfId="0" applyFont="1" applyFill="1" applyAlignment="1">
      <alignment vertical="center"/>
    </xf>
    <xf numFmtId="0" fontId="0" fillId="36" borderId="0" xfId="0" applyFill="1" applyBorder="1" applyAlignment="1">
      <alignment horizontal="left"/>
    </xf>
    <xf numFmtId="0" fontId="51" fillId="36" borderId="0" xfId="0" applyFont="1" applyFill="1" applyBorder="1" applyAlignment="1">
      <alignment vertical="center"/>
    </xf>
    <xf numFmtId="0" fontId="51" fillId="36" borderId="0" xfId="0" applyFont="1" applyFill="1" applyBorder="1" applyAlignment="1">
      <alignment/>
    </xf>
    <xf numFmtId="0" fontId="52" fillId="36" borderId="0" xfId="0" applyFont="1" applyFill="1" applyBorder="1" applyAlignment="1">
      <alignment horizontal="left" vertical="center"/>
    </xf>
    <xf numFmtId="0" fontId="51" fillId="36" borderId="0" xfId="0" applyFont="1" applyFill="1" applyBorder="1" applyAlignment="1">
      <alignment vertical="top"/>
    </xf>
    <xf numFmtId="0" fontId="53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Border="1" applyAlignment="1">
      <alignment vertical="center"/>
    </xf>
    <xf numFmtId="0" fontId="3" fillId="36" borderId="0" xfId="0" applyFont="1" applyFill="1" applyAlignment="1">
      <alignment/>
    </xf>
    <xf numFmtId="0" fontId="0" fillId="36" borderId="0" xfId="0" applyFill="1" applyBorder="1" applyAlignment="1">
      <alignment horizontal="center" wrapText="1"/>
    </xf>
    <xf numFmtId="0" fontId="0" fillId="37" borderId="15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4" xfId="0" applyFill="1" applyBorder="1" applyAlignment="1">
      <alignment/>
    </xf>
    <xf numFmtId="0" fontId="0" fillId="35" borderId="20" xfId="0" applyFill="1" applyBorder="1" applyAlignment="1">
      <alignment/>
    </xf>
    <xf numFmtId="0" fontId="1" fillId="36" borderId="0" xfId="0" applyFont="1" applyFill="1" applyAlignment="1">
      <alignment horizontal="center" wrapText="1"/>
    </xf>
    <xf numFmtId="0" fontId="1" fillId="36" borderId="0" xfId="0" applyFont="1" applyFill="1" applyBorder="1" applyAlignment="1">
      <alignment/>
    </xf>
    <xf numFmtId="0" fontId="17" fillId="35" borderId="56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3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/>
    </xf>
    <xf numFmtId="0" fontId="50" fillId="36" borderId="0" xfId="0" applyFont="1" applyFill="1" applyAlignment="1">
      <alignment/>
    </xf>
    <xf numFmtId="0" fontId="0" fillId="35" borderId="56" xfId="0" applyFill="1" applyBorder="1" applyAlignment="1" applyProtection="1">
      <alignment/>
      <protection locked="0"/>
    </xf>
    <xf numFmtId="0" fontId="1" fillId="35" borderId="56" xfId="0" applyFont="1" applyFill="1" applyBorder="1" applyAlignment="1" applyProtection="1">
      <alignment horizontal="center" wrapText="1"/>
      <protection locked="0"/>
    </xf>
    <xf numFmtId="0" fontId="0" fillId="37" borderId="0" xfId="0" applyFill="1" applyBorder="1" applyAlignment="1">
      <alignment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6" borderId="60" xfId="0" applyFill="1" applyBorder="1" applyAlignment="1">
      <alignment horizontal="center"/>
    </xf>
    <xf numFmtId="0" fontId="0" fillId="36" borderId="0" xfId="0" applyFill="1" applyBorder="1" applyAlignment="1">
      <alignment vertical="justify" wrapText="1"/>
    </xf>
    <xf numFmtId="0" fontId="30" fillId="36" borderId="0" xfId="0" applyFont="1" applyFill="1" applyAlignment="1">
      <alignment/>
    </xf>
    <xf numFmtId="0" fontId="3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6" fillId="35" borderId="0" xfId="0" applyFont="1" applyFill="1" applyAlignment="1" applyProtection="1">
      <alignment/>
      <protection locked="0"/>
    </xf>
    <xf numFmtId="0" fontId="1" fillId="37" borderId="0" xfId="0" applyFont="1" applyFill="1" applyAlignment="1">
      <alignment wrapText="1"/>
    </xf>
    <xf numFmtId="0" fontId="12" fillId="37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4" fontId="3" fillId="38" borderId="42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4" fontId="3" fillId="38" borderId="43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/>
    </xf>
    <xf numFmtId="179" fontId="3" fillId="0" borderId="20" xfId="0" applyNumberFormat="1" applyFont="1" applyBorder="1" applyAlignment="1">
      <alignment/>
    </xf>
    <xf numFmtId="179" fontId="0" fillId="0" borderId="20" xfId="0" applyNumberFormat="1" applyBorder="1" applyAlignment="1">
      <alignment/>
    </xf>
    <xf numFmtId="0" fontId="0" fillId="0" borderId="27" xfId="0" applyBorder="1" applyAlignment="1" quotePrefix="1">
      <alignment vertical="center"/>
    </xf>
    <xf numFmtId="0" fontId="0" fillId="0" borderId="28" xfId="0" applyBorder="1" applyAlignment="1" quotePrefix="1">
      <alignment vertical="center"/>
    </xf>
    <xf numFmtId="0" fontId="0" fillId="0" borderId="26" xfId="0" applyBorder="1" applyAlignment="1" quotePrefix="1">
      <alignment vertical="center"/>
    </xf>
    <xf numFmtId="0" fontId="6" fillId="35" borderId="20" xfId="0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6" borderId="0" xfId="0" applyFont="1" applyFill="1" applyAlignment="1" applyProtection="1">
      <alignment horizontal="justify"/>
      <protection/>
    </xf>
    <xf numFmtId="0" fontId="6" fillId="36" borderId="0" xfId="0" applyFont="1" applyFill="1" applyAlignment="1" applyProtection="1">
      <alignment horizontal="left"/>
      <protection/>
    </xf>
    <xf numFmtId="0" fontId="0" fillId="36" borderId="0" xfId="0" applyFill="1" applyAlignment="1" applyProtection="1">
      <alignment horizontal="left"/>
      <protection/>
    </xf>
    <xf numFmtId="3" fontId="6" fillId="36" borderId="0" xfId="0" applyNumberFormat="1" applyFon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6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6" fillId="36" borderId="0" xfId="0" applyFont="1" applyFill="1" applyAlignment="1" applyProtection="1">
      <alignment horizontal="left" vertical="center" wrapText="1"/>
      <protection/>
    </xf>
    <xf numFmtId="0" fontId="6" fillId="36" borderId="0" xfId="0" applyFont="1" applyFill="1" applyBorder="1" applyAlignment="1" applyProtection="1">
      <alignment vertical="center" wrapText="1"/>
      <protection/>
    </xf>
    <xf numFmtId="0" fontId="26" fillId="36" borderId="0" xfId="0" applyFont="1" applyFill="1" applyAlignment="1" applyProtection="1">
      <alignment horizontal="left"/>
      <protection/>
    </xf>
    <xf numFmtId="0" fontId="36" fillId="36" borderId="0" xfId="0" applyFont="1" applyFill="1" applyAlignment="1" applyProtection="1">
      <alignment horizontal="left"/>
      <protection/>
    </xf>
    <xf numFmtId="49" fontId="6" fillId="36" borderId="0" xfId="0" applyNumberFormat="1" applyFont="1" applyFill="1" applyAlignment="1" applyProtection="1">
      <alignment horizontal="left"/>
      <protection/>
    </xf>
    <xf numFmtId="0" fontId="26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/>
      <protection/>
    </xf>
    <xf numFmtId="0" fontId="6" fillId="36" borderId="0" xfId="0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 applyProtection="1">
      <alignment horizontal="center"/>
      <protection/>
    </xf>
    <xf numFmtId="0" fontId="36" fillId="36" borderId="0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 wrapText="1"/>
      <protection/>
    </xf>
    <xf numFmtId="9" fontId="6" fillId="35" borderId="20" xfId="57" applyFont="1" applyFill="1" applyBorder="1" applyAlignment="1" applyProtection="1">
      <alignment horizontal="center"/>
      <protection/>
    </xf>
    <xf numFmtId="9" fontId="6" fillId="35" borderId="20" xfId="0" applyNumberFormat="1" applyFont="1" applyFill="1" applyBorder="1" applyAlignment="1" applyProtection="1">
      <alignment horizontal="center"/>
      <protection/>
    </xf>
    <xf numFmtId="0" fontId="7" fillId="36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0" fontId="97" fillId="36" borderId="0" xfId="0" applyFont="1" applyFill="1" applyBorder="1" applyAlignment="1" applyProtection="1">
      <alignment horizontal="left"/>
      <protection/>
    </xf>
    <xf numFmtId="0" fontId="0" fillId="0" borderId="26" xfId="0" applyBorder="1" applyAlignment="1" quotePrefix="1">
      <alignment horizontal="left" wrapText="1"/>
    </xf>
    <xf numFmtId="0" fontId="0" fillId="0" borderId="23" xfId="0" applyBorder="1" applyAlignment="1" quotePrefix="1">
      <alignment horizontal="left" wrapText="1"/>
    </xf>
    <xf numFmtId="0" fontId="0" fillId="0" borderId="25" xfId="0" applyBorder="1" applyAlignment="1" quotePrefix="1">
      <alignment horizontal="lef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 quotePrefix="1">
      <alignment horizontal="left" vertical="center" wrapText="1"/>
    </xf>
    <xf numFmtId="0" fontId="0" fillId="0" borderId="42" xfId="0" applyBorder="1" applyAlignment="1" quotePrefix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 quotePrefix="1">
      <alignment horizontal="left" vertical="center" wrapText="1"/>
    </xf>
    <xf numFmtId="0" fontId="0" fillId="0" borderId="11" xfId="0" applyBorder="1" applyAlignment="1" quotePrefix="1">
      <alignment horizontal="left" vertical="center" wrapText="1"/>
    </xf>
    <xf numFmtId="0" fontId="0" fillId="0" borderId="14" xfId="0" applyBorder="1" applyAlignment="1" quotePrefix="1">
      <alignment horizontal="left" vertical="center" wrapText="1"/>
    </xf>
    <xf numFmtId="0" fontId="0" fillId="0" borderId="27" xfId="0" applyBorder="1" applyAlignment="1" quotePrefix="1">
      <alignment horizontal="left" wrapText="1"/>
    </xf>
    <xf numFmtId="0" fontId="0" fillId="0" borderId="11" xfId="0" applyBorder="1" applyAlignment="1" quotePrefix="1">
      <alignment horizontal="left" wrapText="1"/>
    </xf>
    <xf numFmtId="0" fontId="0" fillId="0" borderId="14" xfId="0" applyBorder="1" applyAlignment="1" quotePrefix="1">
      <alignment horizontal="left" wrapTex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6" xfId="0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 applyAlignment="1" quotePrefix="1">
      <alignment horizontal="left" vertical="center" wrapText="1"/>
    </xf>
    <xf numFmtId="0" fontId="0" fillId="0" borderId="21" xfId="0" applyBorder="1" applyAlignment="1" quotePrefix="1">
      <alignment horizontal="left" vertical="center" wrapText="1"/>
    </xf>
    <xf numFmtId="0" fontId="0" fillId="0" borderId="22" xfId="0" applyBorder="1" applyAlignment="1" quotePrefix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 quotePrefix="1">
      <alignment horizontal="left" vertical="center" wrapText="1"/>
    </xf>
    <xf numFmtId="0" fontId="0" fillId="0" borderId="16" xfId="0" applyBorder="1" applyAlignment="1" quotePrefix="1">
      <alignment horizontal="left" vertical="center" wrapText="1"/>
    </xf>
    <xf numFmtId="0" fontId="0" fillId="0" borderId="17" xfId="0" applyBorder="1" applyAlignment="1" quotePrefix="1">
      <alignment horizontal="left" vertical="center" wrapText="1"/>
    </xf>
    <xf numFmtId="2" fontId="16" fillId="0" borderId="27" xfId="0" applyNumberFormat="1" applyFont="1" applyBorder="1" applyAlignment="1" quotePrefix="1">
      <alignment horizontal="left" vertical="center" wrapText="1"/>
    </xf>
    <xf numFmtId="2" fontId="16" fillId="0" borderId="11" xfId="0" applyNumberFormat="1" applyFont="1" applyBorder="1" applyAlignment="1" quotePrefix="1">
      <alignment horizontal="left" vertical="center" wrapText="1"/>
    </xf>
    <xf numFmtId="2" fontId="16" fillId="0" borderId="14" xfId="0" applyNumberFormat="1" applyFont="1" applyBorder="1" applyAlignment="1" quotePrefix="1">
      <alignment horizontal="left" vertical="center" wrapText="1"/>
    </xf>
    <xf numFmtId="14" fontId="11" fillId="0" borderId="0" xfId="0" applyNumberFormat="1" applyFont="1" applyAlignment="1">
      <alignment horizontal="center"/>
    </xf>
    <xf numFmtId="14" fontId="3" fillId="0" borderId="71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0" fontId="0" fillId="0" borderId="28" xfId="0" applyNumberFormat="1" applyBorder="1" applyAlignment="1" quotePrefix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26" xfId="0" applyBorder="1" applyAlignment="1" quotePrefix="1">
      <alignment horizontal="left" vertical="center" wrapText="1"/>
    </xf>
    <xf numFmtId="0" fontId="0" fillId="0" borderId="23" xfId="0" applyBorder="1" applyAlignment="1" quotePrefix="1">
      <alignment horizontal="left" vertical="center" wrapText="1"/>
    </xf>
    <xf numFmtId="0" fontId="0" fillId="0" borderId="25" xfId="0" applyBorder="1" applyAlignment="1" quotePrefix="1">
      <alignment horizontal="left" vertical="center" wrapText="1"/>
    </xf>
    <xf numFmtId="0" fontId="0" fillId="0" borderId="29" xfId="0" applyBorder="1" applyAlignment="1" quotePrefix="1">
      <alignment horizontal="left"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19" xfId="0" applyBorder="1" applyAlignment="1" quotePrefix="1">
      <alignment horizontal="left" vertical="center" wrapText="1"/>
    </xf>
    <xf numFmtId="14" fontId="22" fillId="0" borderId="0" xfId="0" applyNumberFormat="1" applyFont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27" xfId="0" applyNumberFormat="1" applyBorder="1" applyAlignment="1" quotePrefix="1">
      <alignment horizontal="left" vertical="center" wrapText="1"/>
    </xf>
    <xf numFmtId="0" fontId="0" fillId="0" borderId="11" xfId="0" applyNumberFormat="1" applyBorder="1" applyAlignment="1" quotePrefix="1">
      <alignment horizontal="left" vertical="center" wrapText="1"/>
    </xf>
    <xf numFmtId="0" fontId="0" fillId="0" borderId="14" xfId="0" applyNumberFormat="1" applyBorder="1" applyAlignment="1" quotePrefix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4" fontId="57" fillId="0" borderId="10" xfId="0" applyNumberFormat="1" applyFont="1" applyBorder="1" applyAlignment="1">
      <alignment horizontal="left" vertical="center" wrapText="1"/>
    </xf>
    <xf numFmtId="0" fontId="0" fillId="0" borderId="27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5" borderId="20" xfId="0" applyFill="1" applyBorder="1" applyAlignment="1">
      <alignment horizontal="left"/>
    </xf>
    <xf numFmtId="3" fontId="0" fillId="35" borderId="20" xfId="0" applyNumberFormat="1" applyFill="1" applyBorder="1" applyAlignment="1">
      <alignment horizontal="center" vertical="justify" wrapText="1"/>
    </xf>
    <xf numFmtId="0" fontId="0" fillId="35" borderId="7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left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0" fontId="11" fillId="37" borderId="17" xfId="0" applyFont="1" applyFill="1" applyBorder="1" applyAlignment="1">
      <alignment horizontal="center" wrapText="1"/>
    </xf>
    <xf numFmtId="0" fontId="11" fillId="37" borderId="18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7" borderId="19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wrapText="1"/>
    </xf>
    <xf numFmtId="0" fontId="1" fillId="37" borderId="16" xfId="0" applyFont="1" applyFill="1" applyBorder="1" applyAlignment="1">
      <alignment wrapText="1"/>
    </xf>
    <xf numFmtId="0" fontId="1" fillId="37" borderId="17" xfId="0" applyFont="1" applyFill="1" applyBorder="1" applyAlignment="1">
      <alignment wrapText="1"/>
    </xf>
    <xf numFmtId="0" fontId="1" fillId="37" borderId="18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wrapText="1"/>
    </xf>
    <xf numFmtId="0" fontId="1" fillId="37" borderId="11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0" fontId="1" fillId="37" borderId="13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left" wrapText="1"/>
    </xf>
    <xf numFmtId="0" fontId="17" fillId="37" borderId="11" xfId="0" applyFont="1" applyFill="1" applyBorder="1" applyAlignment="1">
      <alignment horizontal="left" wrapText="1"/>
    </xf>
    <xf numFmtId="0" fontId="17" fillId="37" borderId="14" xfId="0" applyFont="1" applyFill="1" applyBorder="1" applyAlignment="1">
      <alignment horizontal="left" wrapText="1"/>
    </xf>
    <xf numFmtId="0" fontId="17" fillId="37" borderId="13" xfId="0" applyFont="1" applyFill="1" applyBorder="1" applyAlignment="1">
      <alignment horizontal="left"/>
    </xf>
    <xf numFmtId="0" fontId="17" fillId="37" borderId="11" xfId="0" applyFont="1" applyFill="1" applyBorder="1" applyAlignment="1">
      <alignment horizontal="left"/>
    </xf>
    <xf numFmtId="0" fontId="17" fillId="37" borderId="14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left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73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/>
    </xf>
    <xf numFmtId="0" fontId="9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3" fontId="0" fillId="35" borderId="72" xfId="0" applyNumberFormat="1" applyFill="1" applyBorder="1" applyAlignment="1">
      <alignment horizontal="center"/>
    </xf>
    <xf numFmtId="0" fontId="3" fillId="37" borderId="20" xfId="0" applyFont="1" applyFill="1" applyBorder="1" applyAlignment="1">
      <alignment horizontal="center" vertical="justify" wrapText="1"/>
    </xf>
    <xf numFmtId="0" fontId="29" fillId="36" borderId="0" xfId="0" applyFont="1" applyFill="1" applyBorder="1" applyAlignment="1">
      <alignment horizontal="center"/>
    </xf>
    <xf numFmtId="3" fontId="3" fillId="37" borderId="20" xfId="0" applyNumberFormat="1" applyFont="1" applyFill="1" applyBorder="1" applyAlignment="1">
      <alignment horizontal="center" vertical="justify" wrapText="1"/>
    </xf>
    <xf numFmtId="0" fontId="1" fillId="35" borderId="6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3" fontId="1" fillId="35" borderId="15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/>
    </xf>
    <xf numFmtId="0" fontId="24" fillId="35" borderId="72" xfId="0" applyFont="1" applyFill="1" applyBorder="1" applyAlignment="1">
      <alignment horizontal="center"/>
    </xf>
    <xf numFmtId="0" fontId="24" fillId="35" borderId="32" xfId="0" applyFont="1" applyFill="1" applyBorder="1" applyAlignment="1">
      <alignment horizontal="center"/>
    </xf>
    <xf numFmtId="0" fontId="24" fillId="35" borderId="73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justify" wrapText="1"/>
    </xf>
    <xf numFmtId="0" fontId="0" fillId="35" borderId="11" xfId="0" applyFill="1" applyBorder="1" applyAlignment="1">
      <alignment horizontal="center" vertical="justify" wrapText="1"/>
    </xf>
    <xf numFmtId="0" fontId="0" fillId="35" borderId="14" xfId="0" applyFill="1" applyBorder="1" applyAlignment="1">
      <alignment horizontal="center" vertical="justify" wrapText="1"/>
    </xf>
    <xf numFmtId="0" fontId="0" fillId="36" borderId="63" xfId="0" applyFill="1" applyBorder="1" applyAlignment="1">
      <alignment horizontal="left" vertical="justify" wrapText="1"/>
    </xf>
    <xf numFmtId="0" fontId="0" fillId="36" borderId="0" xfId="0" applyFill="1" applyBorder="1" applyAlignment="1">
      <alignment horizontal="left" vertical="justify" wrapText="1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 quotePrefix="1">
      <alignment horizontal="center"/>
      <protection locked="0"/>
    </xf>
    <xf numFmtId="0" fontId="0" fillId="35" borderId="10" xfId="0" applyFill="1" applyBorder="1" applyAlignment="1" applyProtection="1" quotePrefix="1">
      <alignment horizontal="center"/>
      <protection locked="0"/>
    </xf>
    <xf numFmtId="0" fontId="7" fillId="36" borderId="16" xfId="0" applyFont="1" applyFill="1" applyBorder="1" applyAlignment="1">
      <alignment horizontal="center"/>
    </xf>
    <xf numFmtId="0" fontId="6" fillId="35" borderId="13" xfId="0" applyFont="1" applyFill="1" applyBorder="1" applyAlignment="1" applyProtection="1">
      <alignment horizontal="center"/>
      <protection locked="0"/>
    </xf>
    <xf numFmtId="0" fontId="6" fillId="35" borderId="14" xfId="0" applyFont="1" applyFill="1" applyBorder="1" applyAlignment="1" applyProtection="1">
      <alignment horizontal="center"/>
      <protection locked="0"/>
    </xf>
    <xf numFmtId="0" fontId="3" fillId="36" borderId="0" xfId="0" applyFont="1" applyFill="1" applyAlignment="1">
      <alignment horizontal="left"/>
    </xf>
    <xf numFmtId="0" fontId="51" fillId="36" borderId="10" xfId="0" applyFont="1" applyFill="1" applyBorder="1" applyAlignment="1">
      <alignment horizontal="justify" vertical="top" wrapText="1"/>
    </xf>
    <xf numFmtId="0" fontId="7" fillId="36" borderId="0" xfId="0" applyFont="1" applyFill="1" applyAlignment="1">
      <alignment horizontal="justify" wrapText="1"/>
    </xf>
    <xf numFmtId="0" fontId="7" fillId="36" borderId="0" xfId="0" applyFont="1" applyFill="1" applyAlignment="1">
      <alignment horizontal="justify"/>
    </xf>
    <xf numFmtId="0" fontId="7" fillId="36" borderId="0" xfId="0" applyFont="1" applyFill="1" applyAlignment="1">
      <alignment horizontal="justify" vertical="top" wrapText="1"/>
    </xf>
    <xf numFmtId="0" fontId="7" fillId="36" borderId="0" xfId="0" applyFont="1" applyFill="1" applyAlignment="1">
      <alignment horizontal="justify" vertical="top"/>
    </xf>
    <xf numFmtId="0" fontId="51" fillId="36" borderId="0" xfId="0" applyFont="1" applyFill="1" applyBorder="1" applyAlignment="1">
      <alignment horizontal="justify" vertical="top" wrapText="1"/>
    </xf>
    <xf numFmtId="0" fontId="1" fillId="35" borderId="20" xfId="0" applyFont="1" applyFill="1" applyBorder="1" applyAlignment="1" applyProtection="1">
      <alignment horizontal="center" wrapText="1"/>
      <protection locked="0"/>
    </xf>
    <xf numFmtId="0" fontId="3" fillId="37" borderId="33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/>
    </xf>
    <xf numFmtId="0" fontId="0" fillId="35" borderId="20" xfId="0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 horizontal="center"/>
    </xf>
    <xf numFmtId="0" fontId="1" fillId="35" borderId="13" xfId="0" applyFont="1" applyFill="1" applyBorder="1" applyAlignment="1" applyProtection="1">
      <alignment horizontal="center" wrapText="1"/>
      <protection locked="0"/>
    </xf>
    <xf numFmtId="0" fontId="1" fillId="35" borderId="11" xfId="0" applyFont="1" applyFill="1" applyBorder="1" applyAlignment="1" applyProtection="1">
      <alignment horizontal="center" wrapText="1"/>
      <protection locked="0"/>
    </xf>
    <xf numFmtId="0" fontId="1" fillId="35" borderId="14" xfId="0" applyFont="1" applyFill="1" applyBorder="1" applyAlignment="1" applyProtection="1">
      <alignment horizont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0" fillId="37" borderId="2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20" xfId="0" applyFont="1" applyFill="1" applyBorder="1" applyAlignment="1">
      <alignment horizontal="center"/>
    </xf>
    <xf numFmtId="14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3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1" fillId="36" borderId="0" xfId="0" applyFont="1" applyFill="1" applyAlignment="1">
      <alignment horizontal="right" wrapText="1"/>
    </xf>
    <xf numFmtId="0" fontId="22" fillId="36" borderId="0" xfId="0" applyFont="1" applyFill="1" applyAlignment="1">
      <alignment horizontal="left" wrapText="1"/>
    </xf>
    <xf numFmtId="0" fontId="22" fillId="36" borderId="0" xfId="0" applyFont="1" applyFill="1" applyAlignment="1">
      <alignment horizontal="center" wrapText="1"/>
    </xf>
    <xf numFmtId="0" fontId="0" fillId="36" borderId="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98" fillId="35" borderId="20" xfId="0" applyFont="1" applyFill="1" applyBorder="1" applyAlignment="1" applyProtection="1">
      <alignment horizontal="center" vertical="center" wrapText="1"/>
      <protection locked="0"/>
    </xf>
    <xf numFmtId="14" fontId="0" fillId="35" borderId="20" xfId="0" applyNumberForma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>
      <alignment horizontal="center"/>
    </xf>
    <xf numFmtId="0" fontId="22" fillId="36" borderId="0" xfId="0" applyFont="1" applyFill="1" applyAlignment="1">
      <alignment horizontal="left"/>
    </xf>
    <xf numFmtId="49" fontId="0" fillId="35" borderId="13" xfId="0" applyNumberFormat="1" applyFill="1" applyBorder="1" applyAlignment="1" applyProtection="1">
      <alignment horizontal="center"/>
      <protection locked="0"/>
    </xf>
    <xf numFmtId="49" fontId="0" fillId="35" borderId="11" xfId="0" applyNumberForma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/>
      <protection locked="0"/>
    </xf>
    <xf numFmtId="0" fontId="3" fillId="36" borderId="0" xfId="0" applyFont="1" applyFill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justify" vertical="top"/>
    </xf>
    <xf numFmtId="0" fontId="3" fillId="37" borderId="20" xfId="0" applyFont="1" applyFill="1" applyBorder="1" applyAlignment="1">
      <alignment horizontal="center" wrapText="1"/>
    </xf>
    <xf numFmtId="0" fontId="0" fillId="35" borderId="13" xfId="0" applyFill="1" applyBorder="1" applyAlignment="1" applyProtection="1">
      <alignment horizontal="center" wrapText="1"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6" borderId="0" xfId="0" applyFill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99" fillId="37" borderId="2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1" fillId="37" borderId="20" xfId="0" applyFont="1" applyFill="1" applyBorder="1" applyAlignment="1">
      <alignment horizontal="center" wrapText="1"/>
    </xf>
    <xf numFmtId="3" fontId="0" fillId="35" borderId="20" xfId="0" applyNumberFormat="1" applyFill="1" applyBorder="1" applyAlignment="1" applyProtection="1">
      <alignment horizontal="center" vertical="center" wrapText="1"/>
      <protection locked="0"/>
    </xf>
    <xf numFmtId="9" fontId="0" fillId="37" borderId="20" xfId="0" applyNumberForma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9" fontId="0" fillId="37" borderId="20" xfId="57" applyFont="1" applyFill="1" applyBorder="1" applyAlignment="1">
      <alignment horizontal="center" vertical="center" wrapText="1"/>
    </xf>
    <xf numFmtId="3" fontId="3" fillId="37" borderId="20" xfId="0" applyNumberFormat="1" applyFont="1" applyFill="1" applyBorder="1" applyAlignment="1">
      <alignment horizontal="center" vertical="center" wrapText="1"/>
    </xf>
    <xf numFmtId="9" fontId="3" fillId="37" borderId="20" xfId="0" applyNumberFormat="1" applyFont="1" applyFill="1" applyBorder="1" applyAlignment="1">
      <alignment horizontal="center" vertical="center" wrapText="1"/>
    </xf>
    <xf numFmtId="49" fontId="0" fillId="35" borderId="20" xfId="0" applyNumberFormat="1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 wrapText="1"/>
      <protection locked="0"/>
    </xf>
    <xf numFmtId="0" fontId="1" fillId="36" borderId="16" xfId="0" applyFont="1" applyFill="1" applyBorder="1" applyAlignment="1">
      <alignment horizontal="center" vertical="top"/>
    </xf>
    <xf numFmtId="0" fontId="1" fillId="35" borderId="20" xfId="0" applyFont="1" applyFill="1" applyBorder="1" applyAlignment="1" applyProtection="1">
      <alignment horizontal="center"/>
      <protection locked="0"/>
    </xf>
    <xf numFmtId="3" fontId="0" fillId="35" borderId="13" xfId="0" applyNumberFormat="1" applyFill="1" applyBorder="1" applyAlignment="1" applyProtection="1">
      <alignment horizontal="center"/>
      <protection locked="0"/>
    </xf>
    <xf numFmtId="3" fontId="0" fillId="35" borderId="11" xfId="0" applyNumberFormat="1" applyFill="1" applyBorder="1" applyAlignment="1" applyProtection="1">
      <alignment horizontal="center"/>
      <protection locked="0"/>
    </xf>
    <xf numFmtId="3" fontId="0" fillId="35" borderId="14" xfId="0" applyNumberFormat="1" applyFill="1" applyBorder="1" applyAlignment="1" applyProtection="1">
      <alignment horizontal="center"/>
      <protection locked="0"/>
    </xf>
    <xf numFmtId="0" fontId="98" fillId="35" borderId="20" xfId="0" applyFont="1" applyFill="1" applyBorder="1" applyAlignment="1" applyProtection="1">
      <alignment horizontal="center" vertical="center"/>
      <protection locked="0"/>
    </xf>
    <xf numFmtId="14" fontId="98" fillId="35" borderId="20" xfId="0" applyNumberFormat="1" applyFont="1" applyFill="1" applyBorder="1" applyAlignment="1" applyProtection="1">
      <alignment horizontal="center" vertical="center"/>
      <protection locked="0"/>
    </xf>
    <xf numFmtId="0" fontId="51" fillId="37" borderId="13" xfId="0" applyFont="1" applyFill="1" applyBorder="1" applyAlignment="1" applyProtection="1">
      <alignment horizontal="center"/>
      <protection locked="0"/>
    </xf>
    <xf numFmtId="0" fontId="51" fillId="37" borderId="11" xfId="0" applyFont="1" applyFill="1" applyBorder="1" applyAlignment="1" applyProtection="1">
      <alignment horizontal="center"/>
      <protection locked="0"/>
    </xf>
    <xf numFmtId="0" fontId="51" fillId="37" borderId="14" xfId="0" applyFont="1" applyFill="1" applyBorder="1" applyAlignment="1" applyProtection="1">
      <alignment horizontal="center"/>
      <protection locked="0"/>
    </xf>
    <xf numFmtId="0" fontId="51" fillId="35" borderId="13" xfId="0" applyFont="1" applyFill="1" applyBorder="1" applyAlignment="1" applyProtection="1">
      <alignment horizontal="center" vertical="center"/>
      <protection locked="0"/>
    </xf>
    <xf numFmtId="0" fontId="51" fillId="35" borderId="11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>
      <alignment horizontal="center" wrapText="1"/>
    </xf>
    <xf numFmtId="0" fontId="0" fillId="35" borderId="20" xfId="0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4" fontId="0" fillId="35" borderId="13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0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/>
    </xf>
    <xf numFmtId="0" fontId="51" fillId="35" borderId="14" xfId="0" applyFont="1" applyFill="1" applyBorder="1" applyAlignment="1">
      <alignment horizontal="center"/>
    </xf>
    <xf numFmtId="14" fontId="0" fillId="35" borderId="20" xfId="0" applyNumberFormat="1" applyFill="1" applyBorder="1" applyAlignment="1">
      <alignment horizontal="center"/>
    </xf>
    <xf numFmtId="49" fontId="0" fillId="35" borderId="20" xfId="0" applyNumberForma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9" fontId="0" fillId="35" borderId="13" xfId="0" applyNumberFormat="1" applyFill="1" applyBorder="1" applyAlignment="1">
      <alignment horizontal="center"/>
    </xf>
    <xf numFmtId="9" fontId="0" fillId="35" borderId="11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51" fillId="35" borderId="13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left" vertical="center"/>
    </xf>
    <xf numFmtId="9" fontId="0" fillId="35" borderId="20" xfId="0" applyNumberForma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 vertical="center"/>
    </xf>
    <xf numFmtId="14" fontId="1" fillId="35" borderId="13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right" vertical="top" wrapText="1"/>
    </xf>
    <xf numFmtId="0" fontId="1" fillId="35" borderId="20" xfId="0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 vertical="center" wrapText="1"/>
    </xf>
    <xf numFmtId="49" fontId="1" fillId="35" borderId="16" xfId="0" applyNumberFormat="1" applyFont="1" applyFill="1" applyBorder="1" applyAlignment="1">
      <alignment horizontal="center" vertical="center" wrapText="1"/>
    </xf>
    <xf numFmtId="49" fontId="1" fillId="35" borderId="18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35" borderId="74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7" borderId="0" xfId="0" applyFill="1" applyAlignment="1">
      <alignment horizontal="center" wrapText="1"/>
    </xf>
    <xf numFmtId="0" fontId="0" fillId="37" borderId="0" xfId="0" applyFill="1" applyAlignment="1">
      <alignment horizontal="center"/>
    </xf>
    <xf numFmtId="0" fontId="13" fillId="37" borderId="7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 wrapText="1"/>
    </xf>
    <xf numFmtId="0" fontId="0" fillId="35" borderId="7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14" fontId="0" fillId="35" borderId="72" xfId="0" applyNumberFormat="1" applyFill="1" applyBorder="1" applyAlignment="1">
      <alignment horizontal="center"/>
    </xf>
    <xf numFmtId="14" fontId="0" fillId="35" borderId="32" xfId="0" applyNumberFormat="1" applyFill="1" applyBorder="1" applyAlignment="1">
      <alignment horizontal="center"/>
    </xf>
    <xf numFmtId="14" fontId="0" fillId="35" borderId="73" xfId="0" applyNumberForma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14" fontId="17" fillId="32" borderId="20" xfId="0" applyNumberFormat="1" applyFont="1" applyFill="1" applyBorder="1" applyAlignment="1" applyProtection="1">
      <alignment horizontal="center" vertical="center"/>
      <protection/>
    </xf>
    <xf numFmtId="0" fontId="17" fillId="32" borderId="20" xfId="0" applyFont="1" applyFill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49" fontId="16" fillId="0" borderId="20" xfId="0" applyNumberFormat="1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3" fontId="15" fillId="0" borderId="20" xfId="0" applyNumberFormat="1" applyFont="1" applyBorder="1" applyAlignment="1" applyProtection="1">
      <alignment horizontal="center" vertical="center"/>
      <protection locked="0"/>
    </xf>
    <xf numFmtId="3" fontId="16" fillId="0" borderId="13" xfId="0" applyNumberFormat="1" applyFont="1" applyBorder="1" applyAlignment="1" applyProtection="1">
      <alignment horizontal="center" vertical="center"/>
      <protection locked="0"/>
    </xf>
    <xf numFmtId="3" fontId="16" fillId="0" borderId="11" xfId="0" applyNumberFormat="1" applyFont="1" applyBorder="1" applyAlignment="1" applyProtection="1">
      <alignment horizontal="center" vertical="center"/>
      <protection locked="0"/>
    </xf>
    <xf numFmtId="3" fontId="16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32" borderId="13" xfId="0" applyNumberFormat="1" applyFont="1" applyFill="1" applyBorder="1" applyAlignment="1" applyProtection="1">
      <alignment horizontal="center" vertical="center"/>
      <protection locked="0"/>
    </xf>
    <xf numFmtId="3" fontId="15" fillId="32" borderId="11" xfId="0" applyNumberFormat="1" applyFont="1" applyFill="1" applyBorder="1" applyAlignment="1" applyProtection="1">
      <alignment horizontal="center" vertical="center"/>
      <protection locked="0"/>
    </xf>
    <xf numFmtId="3" fontId="15" fillId="32" borderId="14" xfId="0" applyNumberFormat="1" applyFont="1" applyFill="1" applyBorder="1" applyAlignment="1" applyProtection="1">
      <alignment horizontal="center" vertical="center"/>
      <protection locked="0"/>
    </xf>
    <xf numFmtId="3" fontId="15" fillId="32" borderId="20" xfId="0" applyNumberFormat="1" applyFont="1" applyFill="1" applyBorder="1" applyAlignment="1" applyProtection="1">
      <alignment horizontal="center" vertical="center"/>
      <protection locked="0"/>
    </xf>
    <xf numFmtId="0" fontId="15" fillId="32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/>
    </xf>
    <xf numFmtId="0" fontId="15" fillId="32" borderId="44" xfId="0" applyFont="1" applyFill="1" applyBorder="1" applyAlignment="1" applyProtection="1">
      <alignment horizontal="center" vertical="center"/>
      <protection/>
    </xf>
    <xf numFmtId="3" fontId="15" fillId="32" borderId="44" xfId="0" applyNumberFormat="1" applyFont="1" applyFill="1" applyBorder="1" applyAlignment="1" applyProtection="1">
      <alignment horizontal="center" vertical="center"/>
      <protection locked="0"/>
    </xf>
    <xf numFmtId="0" fontId="22" fillId="32" borderId="13" xfId="0" applyFont="1" applyFill="1" applyBorder="1" applyAlignment="1" applyProtection="1">
      <alignment horizontal="left" vertical="center" wrapText="1"/>
      <protection/>
    </xf>
    <xf numFmtId="0" fontId="22" fillId="32" borderId="11" xfId="0" applyFont="1" applyFill="1" applyBorder="1" applyAlignment="1" applyProtection="1">
      <alignment horizontal="left" vertical="center" wrapText="1"/>
      <protection/>
    </xf>
    <xf numFmtId="0" fontId="22" fillId="32" borderId="14" xfId="0" applyFont="1" applyFill="1" applyBorder="1" applyAlignment="1" applyProtection="1">
      <alignment horizontal="left" vertical="center" wrapText="1"/>
      <protection/>
    </xf>
    <xf numFmtId="0" fontId="16" fillId="32" borderId="20" xfId="0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Border="1" applyAlignment="1" applyProtection="1">
      <alignment horizontal="center" vertical="center"/>
      <protection/>
    </xf>
    <xf numFmtId="49" fontId="15" fillId="0" borderId="13" xfId="0" applyNumberFormat="1" applyFont="1" applyBorder="1" applyAlignment="1" applyProtection="1">
      <alignment horizontal="center" vertical="center"/>
      <protection/>
    </xf>
    <xf numFmtId="49" fontId="15" fillId="0" borderId="14" xfId="0" applyNumberFormat="1" applyFont="1" applyBorder="1" applyAlignment="1" applyProtection="1">
      <alignment horizontal="center" vertical="center"/>
      <protection/>
    </xf>
    <xf numFmtId="0" fontId="0" fillId="32" borderId="20" xfId="0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22" fillId="0" borderId="13" xfId="0" applyFont="1" applyBorder="1" applyAlignment="1" applyProtection="1">
      <alignment horizontal="left" vertical="center"/>
      <protection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3" fontId="6" fillId="35" borderId="20" xfId="0" applyNumberFormat="1" applyFont="1" applyFill="1" applyBorder="1" applyAlignment="1" applyProtection="1">
      <alignment horizontal="center"/>
      <protection locked="0"/>
    </xf>
    <xf numFmtId="3" fontId="6" fillId="35" borderId="13" xfId="0" applyNumberFormat="1" applyFont="1" applyFill="1" applyBorder="1" applyAlignment="1" applyProtection="1">
      <alignment horizontal="center"/>
      <protection locked="0"/>
    </xf>
    <xf numFmtId="3" fontId="6" fillId="35" borderId="14" xfId="0" applyNumberFormat="1" applyFont="1" applyFill="1" applyBorder="1" applyAlignment="1" applyProtection="1">
      <alignment horizontal="center"/>
      <protection locked="0"/>
    </xf>
    <xf numFmtId="0" fontId="6" fillId="35" borderId="20" xfId="0" applyFont="1" applyFill="1" applyBorder="1" applyAlignment="1" applyProtection="1">
      <alignment horizontal="left"/>
      <protection locked="0"/>
    </xf>
    <xf numFmtId="3" fontId="6" fillId="35" borderId="11" xfId="0" applyNumberFormat="1" applyFont="1" applyFill="1" applyBorder="1" applyAlignment="1" applyProtection="1">
      <alignment horizontal="center"/>
      <protection locked="0"/>
    </xf>
    <xf numFmtId="3" fontId="6" fillId="35" borderId="20" xfId="0" applyNumberFormat="1" applyFont="1" applyFill="1" applyBorder="1" applyAlignment="1" applyProtection="1">
      <alignment horizontal="center"/>
      <protection/>
    </xf>
    <xf numFmtId="3" fontId="6" fillId="35" borderId="13" xfId="0" applyNumberFormat="1" applyFont="1" applyFill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6" fillId="35" borderId="14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36" fillId="35" borderId="13" xfId="0" applyFont="1" applyFill="1" applyBorder="1" applyAlignment="1" applyProtection="1">
      <alignment horizontal="left" vertical="center"/>
      <protection/>
    </xf>
    <xf numFmtId="0" fontId="36" fillId="35" borderId="11" xfId="0" applyFont="1" applyFill="1" applyBorder="1" applyAlignment="1" applyProtection="1">
      <alignment horizontal="left" vertical="center"/>
      <protection/>
    </xf>
    <xf numFmtId="0" fontId="36" fillId="35" borderId="14" xfId="0" applyFont="1" applyFill="1" applyBorder="1" applyAlignment="1" applyProtection="1">
      <alignment horizontal="left"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25" fillId="36" borderId="0" xfId="0" applyFont="1" applyFill="1" applyAlignment="1" applyProtection="1">
      <alignment horizontal="center" vertical="center" wrapText="1"/>
      <protection/>
    </xf>
    <xf numFmtId="0" fontId="6" fillId="36" borderId="0" xfId="0" applyFont="1" applyFill="1" applyAlignment="1" applyProtection="1">
      <alignment horizontal="left" vertical="center" wrapText="1"/>
      <protection/>
    </xf>
    <xf numFmtId="0" fontId="6" fillId="35" borderId="13" xfId="0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 applyProtection="1">
      <alignment horizontal="left" vertical="center" wrapText="1"/>
      <protection locked="0"/>
    </xf>
    <xf numFmtId="0" fontId="6" fillId="35" borderId="14" xfId="0" applyFont="1" applyFill="1" applyBorder="1" applyAlignment="1" applyProtection="1">
      <alignment horizontal="left" vertical="center" wrapText="1"/>
      <protection locked="0"/>
    </xf>
    <xf numFmtId="0" fontId="6" fillId="35" borderId="13" xfId="0" applyFont="1" applyFill="1" applyBorder="1" applyAlignment="1" applyProtection="1">
      <alignment horizontal="left" vertical="center"/>
      <protection locked="0"/>
    </xf>
    <xf numFmtId="0" fontId="6" fillId="35" borderId="11" xfId="0" applyFont="1" applyFill="1" applyBorder="1" applyAlignment="1" applyProtection="1">
      <alignment horizontal="left" vertical="center"/>
      <protection locked="0"/>
    </xf>
    <xf numFmtId="0" fontId="6" fillId="35" borderId="14" xfId="0" applyFont="1" applyFill="1" applyBorder="1" applyAlignment="1" applyProtection="1">
      <alignment horizontal="left" vertical="center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8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/>
    </xf>
    <xf numFmtId="0" fontId="55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3" fillId="0" borderId="70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42" fillId="0" borderId="47" xfId="0" applyFont="1" applyBorder="1" applyAlignment="1" applyProtection="1">
      <alignment horizontal="left" vertical="center" wrapText="1"/>
      <protection locked="0"/>
    </xf>
    <xf numFmtId="0" fontId="42" fillId="0" borderId="48" xfId="0" applyFont="1" applyBorder="1" applyAlignment="1" applyProtection="1">
      <alignment horizontal="left" vertical="center" wrapText="1"/>
      <protection locked="0"/>
    </xf>
    <xf numFmtId="0" fontId="42" fillId="0" borderId="4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42" fillId="0" borderId="63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67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2" fillId="0" borderId="26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68" xfId="0" applyFont="1" applyBorder="1" applyAlignment="1" applyProtection="1">
      <alignment horizontal="left" vertical="center" wrapText="1"/>
      <protection locked="0"/>
    </xf>
    <xf numFmtId="0" fontId="42" fillId="0" borderId="44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49" fontId="0" fillId="0" borderId="13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4</xdr:row>
      <xdr:rowOff>66675</xdr:rowOff>
    </xdr:from>
    <xdr:to>
      <xdr:col>21</xdr:col>
      <xdr:colOff>647700</xdr:colOff>
      <xdr:row>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0"/>
          <a:ext cx="13335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5</xdr:row>
      <xdr:rowOff>9525</xdr:rowOff>
    </xdr:from>
    <xdr:to>
      <xdr:col>25</xdr:col>
      <xdr:colOff>28575</xdr:colOff>
      <xdr:row>6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95350"/>
          <a:ext cx="3352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104"/>
  <sheetViews>
    <sheetView zoomScalePageLayoutView="0" workbookViewId="0" topLeftCell="B3">
      <selection activeCell="U89" sqref="U89"/>
    </sheetView>
  </sheetViews>
  <sheetFormatPr defaultColWidth="9.00390625" defaultRowHeight="12.75"/>
  <cols>
    <col min="1" max="1" width="6.00390625" style="11" hidden="1" customWidth="1"/>
    <col min="3" max="3" width="10.125" style="0" bestFit="1" customWidth="1"/>
    <col min="13" max="13" width="9.125" style="0" hidden="1" customWidth="1"/>
    <col min="14" max="14" width="10.375" style="0" hidden="1" customWidth="1"/>
    <col min="15" max="15" width="10.625" style="0" hidden="1" customWidth="1"/>
    <col min="16" max="19" width="9.125" style="0" hidden="1" customWidth="1"/>
    <col min="20" max="20" width="8.875" style="0" hidden="1" customWidth="1"/>
  </cols>
  <sheetData>
    <row r="1" ht="12.75" hidden="1">
      <c r="A1" s="11">
        <v>0</v>
      </c>
    </row>
    <row r="2" spans="1:15" ht="12.75" hidden="1">
      <c r="A2" s="11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69">
        <f ca="1">TODAY()</f>
        <v>43874</v>
      </c>
      <c r="O2" s="12"/>
    </row>
    <row r="3" spans="1:15" ht="9.75" customHeight="1">
      <c r="A3" s="11">
        <v>0</v>
      </c>
      <c r="C3" s="555" t="s">
        <v>142</v>
      </c>
      <c r="D3" s="555"/>
      <c r="E3" s="555"/>
      <c r="F3" s="555"/>
      <c r="G3" s="555"/>
      <c r="H3" s="555"/>
      <c r="I3" s="555"/>
      <c r="J3" s="555"/>
      <c r="K3" s="555"/>
      <c r="L3" s="12"/>
      <c r="M3" s="12" t="s">
        <v>143</v>
      </c>
      <c r="N3" s="12">
        <f>DAY(N2)</f>
        <v>13</v>
      </c>
      <c r="O3" s="12">
        <f>IF(N3&lt;10,CONCATENATE("0",N3),N3)</f>
        <v>13</v>
      </c>
    </row>
    <row r="4" spans="1:16" ht="30" customHeight="1">
      <c r="A4" s="11">
        <v>1</v>
      </c>
      <c r="C4" s="567" t="s">
        <v>33</v>
      </c>
      <c r="D4" s="567"/>
      <c r="E4" s="567"/>
      <c r="F4" s="567"/>
      <c r="G4" s="567"/>
      <c r="H4" s="567"/>
      <c r="I4" s="567"/>
      <c r="J4" s="567"/>
      <c r="K4" s="567"/>
      <c r="L4" s="12"/>
      <c r="M4" s="12" t="s">
        <v>150</v>
      </c>
      <c r="N4" s="12">
        <f>MONTH(N2)</f>
        <v>2</v>
      </c>
      <c r="O4" s="12" t="str">
        <f>IF(N4&lt;10,CONCATENATE("0",N4),N4)</f>
        <v>02</v>
      </c>
      <c r="P4" t="str">
        <f>CONCATENATE(O3,".",O4,".",N5)</f>
        <v>13.02.2020</v>
      </c>
    </row>
    <row r="5" spans="1:15" ht="13.5" thickBot="1">
      <c r="A5" s="11">
        <v>1</v>
      </c>
      <c r="C5" s="69"/>
      <c r="D5" s="12"/>
      <c r="E5" s="12"/>
      <c r="F5" s="12"/>
      <c r="G5" s="12"/>
      <c r="H5" s="12"/>
      <c r="I5" s="12"/>
      <c r="J5" s="12"/>
      <c r="K5" s="12"/>
      <c r="L5" s="12"/>
      <c r="M5" s="12" t="s">
        <v>444</v>
      </c>
      <c r="N5" s="12">
        <f>YEAR(N2)</f>
        <v>2020</v>
      </c>
      <c r="O5" s="12"/>
    </row>
    <row r="6" spans="1:11" ht="13.5" thickBot="1">
      <c r="A6" s="11">
        <v>1</v>
      </c>
      <c r="C6" s="570" t="s">
        <v>34</v>
      </c>
      <c r="D6" s="568"/>
      <c r="E6" s="568"/>
      <c r="F6" s="568"/>
      <c r="G6" s="568"/>
      <c r="H6" s="568"/>
      <c r="I6" s="568"/>
      <c r="J6" s="568" t="s">
        <v>35</v>
      </c>
      <c r="K6" s="569"/>
    </row>
    <row r="7" spans="1:15" ht="12.75">
      <c r="A7" s="11">
        <v>1</v>
      </c>
      <c r="C7" s="80" t="s">
        <v>497</v>
      </c>
      <c r="D7" s="8"/>
      <c r="E7" s="8"/>
      <c r="F7" s="8"/>
      <c r="G7" s="8"/>
      <c r="H7" s="8"/>
      <c r="I7" s="73"/>
      <c r="J7" s="545"/>
      <c r="K7" s="546"/>
      <c r="N7" s="88" t="s">
        <v>144</v>
      </c>
      <c r="O7" s="69">
        <f>CONCATENATE("25.03.",N5)+1-1</f>
        <v>43915</v>
      </c>
    </row>
    <row r="8" spans="1:15" ht="13.5" thickBot="1">
      <c r="A8" s="11">
        <v>1</v>
      </c>
      <c r="C8" s="79" t="s">
        <v>21</v>
      </c>
      <c r="D8" s="9"/>
      <c r="E8" s="9"/>
      <c r="F8" s="9"/>
      <c r="G8" s="9"/>
      <c r="H8" s="9"/>
      <c r="I8" s="9"/>
      <c r="J8" s="543"/>
      <c r="K8" s="544"/>
      <c r="O8" s="11">
        <f>O9-1</f>
        <v>2017</v>
      </c>
    </row>
    <row r="9" spans="1:15" ht="12.75">
      <c r="A9" s="11">
        <v>1</v>
      </c>
      <c r="C9" s="80" t="s">
        <v>140</v>
      </c>
      <c r="D9" s="9"/>
      <c r="E9" s="9"/>
      <c r="F9" s="9"/>
      <c r="G9" s="9"/>
      <c r="H9" s="9"/>
      <c r="I9" s="9"/>
      <c r="J9" s="543"/>
      <c r="K9" s="544"/>
      <c r="O9" s="11">
        <f>IF(N2&gt;=O7,N5-1,N5-2)</f>
        <v>2018</v>
      </c>
    </row>
    <row r="10" spans="1:11" ht="13.5" thickBot="1">
      <c r="A10" s="11">
        <v>1</v>
      </c>
      <c r="C10" s="78" t="s">
        <v>498</v>
      </c>
      <c r="D10" s="9"/>
      <c r="E10" s="9"/>
      <c r="F10" s="9"/>
      <c r="G10" s="9"/>
      <c r="H10" s="9"/>
      <c r="I10" s="9"/>
      <c r="J10" s="543"/>
      <c r="K10" s="544"/>
    </row>
    <row r="11" spans="1:17" ht="13.5" hidden="1" thickBot="1">
      <c r="A11" s="11">
        <v>0</v>
      </c>
      <c r="C11" s="79" t="s">
        <v>549</v>
      </c>
      <c r="D11" s="71"/>
      <c r="E11" s="71"/>
      <c r="F11" s="71"/>
      <c r="G11" s="71"/>
      <c r="H11" s="71"/>
      <c r="I11" s="71"/>
      <c r="J11" s="536"/>
      <c r="K11" s="537"/>
      <c r="N11" s="88" t="s">
        <v>145</v>
      </c>
      <c r="O11" s="11" t="str">
        <f>IF(N4=1,CONCATENATE("30.09.",N5-1),IF(N4&lt;=4,CONCATENATE("31.12.",N5-1),IF(N4&lt;=7,CONCATENATE("31.03.",N5),IF(N4&lt;=10,CONCATENATE("30.06.",N5),CONCATENATE("30.09.",N5)))))</f>
        <v>31.12.2019</v>
      </c>
      <c r="P11">
        <f>MONTH(O11)</f>
        <v>12</v>
      </c>
      <c r="Q11">
        <f>YEAR(O11)</f>
        <v>2019</v>
      </c>
    </row>
    <row r="12" spans="1:17" ht="12.75" hidden="1">
      <c r="A12" s="11">
        <v>0</v>
      </c>
      <c r="C12" s="80" t="s">
        <v>496</v>
      </c>
      <c r="D12" s="8"/>
      <c r="E12" s="8"/>
      <c r="F12" s="8"/>
      <c r="G12" s="8"/>
      <c r="H12" s="8"/>
      <c r="I12" s="8"/>
      <c r="J12" s="547"/>
      <c r="K12" s="548"/>
      <c r="O12" s="11" t="str">
        <f>IF(P11=1,CONCATENATE("30.09.",Q11-1),IF(P11&lt;=4,CONCATENATE("31.12.",Q11-1),IF(P11&lt;=7,CONCATENATE("31.03.",Q11),IF(P11&lt;=10,CONCATENATE("30.06.",Q11),CONCATENATE("30.09.",Q11)))))</f>
        <v>30.09.2019</v>
      </c>
      <c r="P12">
        <f>MONTH(O12)</f>
        <v>9</v>
      </c>
      <c r="Q12">
        <f>YEAR(O12)</f>
        <v>2019</v>
      </c>
    </row>
    <row r="13" spans="1:15" ht="13.5" hidden="1" thickBot="1">
      <c r="A13" s="11">
        <v>0</v>
      </c>
      <c r="C13" s="78" t="s">
        <v>499</v>
      </c>
      <c r="D13" s="9"/>
      <c r="E13" s="9"/>
      <c r="F13" s="9"/>
      <c r="G13" s="9"/>
      <c r="H13" s="9"/>
      <c r="I13" s="9"/>
      <c r="J13" s="543"/>
      <c r="K13" s="544"/>
      <c r="O13" s="11" t="str">
        <f>IF(P12=1,CONCATENATE("30.09.",Q12-1),IF(P12&lt;=4,CONCATENATE("31.12.",Q12-1),IF(P12&lt;=7,CONCATENATE("31.03.",Q12),IF(P12&lt;=10,CONCATENATE("30.06.",Q12),CONCATENATE("30.09.",Q12)))))</f>
        <v>30.06.2019</v>
      </c>
    </row>
    <row r="14" spans="1:11" ht="12.75" hidden="1">
      <c r="A14" s="11">
        <v>0</v>
      </c>
      <c r="C14" s="78" t="str">
        <f>CONCATENATE("- справка о деятельности на ",O30," г., ",O29," г., и ",O28," годы (Ф13)")</f>
        <v>- справка о деятельности на 2018 г., 2019 г., и 2020 годы (Ф13)</v>
      </c>
      <c r="D14" s="9"/>
      <c r="E14" s="9"/>
      <c r="F14" s="9"/>
      <c r="G14" s="9"/>
      <c r="H14" s="9"/>
      <c r="I14" s="66"/>
      <c r="J14" s="543"/>
      <c r="K14" s="544"/>
    </row>
    <row r="15" spans="1:11" ht="26.25" customHeight="1" hidden="1" thickBot="1">
      <c r="A15" s="11">
        <v>0</v>
      </c>
      <c r="C15" s="549" t="s">
        <v>25</v>
      </c>
      <c r="D15" s="550"/>
      <c r="E15" s="550"/>
      <c r="F15" s="550"/>
      <c r="G15" s="550"/>
      <c r="H15" s="550"/>
      <c r="I15" s="551"/>
      <c r="J15" s="534"/>
      <c r="K15" s="535"/>
    </row>
    <row r="16" spans="1:17" ht="15" customHeight="1">
      <c r="A16" s="11">
        <v>1</v>
      </c>
      <c r="B16" s="517" t="s">
        <v>29</v>
      </c>
      <c r="C16" s="482" t="s">
        <v>12</v>
      </c>
      <c r="D16" s="74"/>
      <c r="E16" s="74"/>
      <c r="F16" s="74"/>
      <c r="G16" s="74"/>
      <c r="H16" s="74"/>
      <c r="I16" s="74"/>
      <c r="J16" s="545"/>
      <c r="K16" s="546"/>
      <c r="N16" s="88" t="s">
        <v>146</v>
      </c>
      <c r="O16" s="11" t="str">
        <f>IF(N4&lt;=3,CONCATENATE("31.12.",N5-1),IF(N4&lt;=6,CONCATENATE("31.03.",N5),IF(N4&lt;=9,CONCATENATE("30.06.",N5),CONCATENATE("30.09.",N5))))</f>
        <v>31.12.2019</v>
      </c>
      <c r="P16">
        <f>MONTH(O16)</f>
        <v>12</v>
      </c>
      <c r="Q16">
        <f>YEAR(O16)</f>
        <v>2019</v>
      </c>
    </row>
    <row r="17" spans="1:17" ht="12.75" hidden="1">
      <c r="A17" s="11">
        <v>0</v>
      </c>
      <c r="B17" s="518"/>
      <c r="C17" s="480" t="s">
        <v>662</v>
      </c>
      <c r="D17" s="9"/>
      <c r="E17" s="9"/>
      <c r="F17" s="9"/>
      <c r="G17" s="9"/>
      <c r="H17" s="9"/>
      <c r="I17" s="9"/>
      <c r="J17" s="543"/>
      <c r="K17" s="544"/>
      <c r="O17" s="11" t="str">
        <f>IF(P16&lt;=3,CONCATENATE("31.12.",Q16-1),IF(P16&lt;=6,CONCATENATE("31.03.",Q16),IF(P16&lt;=9,CONCATENATE("30.06.",Q16),CONCATENATE("30.09.",Q16))))</f>
        <v>30.09.2019</v>
      </c>
      <c r="P17">
        <f>MONTH(O17)</f>
        <v>9</v>
      </c>
      <c r="Q17">
        <f>YEAR(O17)</f>
        <v>2019</v>
      </c>
    </row>
    <row r="18" spans="1:17" ht="15" customHeight="1" thickBot="1">
      <c r="A18" s="11">
        <v>1</v>
      </c>
      <c r="B18" s="519"/>
      <c r="C18" s="481" t="s">
        <v>13</v>
      </c>
      <c r="D18" s="71"/>
      <c r="E18" s="71"/>
      <c r="F18" s="71"/>
      <c r="G18" s="71"/>
      <c r="H18" s="71"/>
      <c r="I18" s="71"/>
      <c r="J18" s="536"/>
      <c r="K18" s="537"/>
      <c r="O18" s="11" t="str">
        <f>IF(P17&lt;=3,CONCATENATE("31.12.",Q17-1),IF(P17&lt;=6,CONCATENATE("31.03.",Q17),IF(P17&lt;=9,CONCATENATE("30.06.",Q17),CONCATENATE("30.09.",Q17))))</f>
        <v>30.06.2019</v>
      </c>
      <c r="P18">
        <f>MONTH(O18)</f>
        <v>6</v>
      </c>
      <c r="Q18">
        <f>YEAR(O18)</f>
        <v>2019</v>
      </c>
    </row>
    <row r="19" spans="1:15" ht="12.75">
      <c r="A19" s="11">
        <v>1</v>
      </c>
      <c r="B19" s="517" t="s">
        <v>30</v>
      </c>
      <c r="C19" s="89" t="str">
        <f>CONCATENATE("- справка об оборотах по р/с за ",O35)</f>
        <v>- справка об оборотах по р/с за 2018 г., 2019 г. и 2020 г.</v>
      </c>
      <c r="D19" s="90"/>
      <c r="E19" s="90"/>
      <c r="F19" s="90"/>
      <c r="G19" s="90"/>
      <c r="H19" s="90"/>
      <c r="I19" s="90"/>
      <c r="J19" s="545"/>
      <c r="K19" s="546"/>
      <c r="O19" s="11" t="str">
        <f>IF(P18&lt;=3,CONCATENATE("31.12.",Q18-1),IF(P18&lt;=6,CONCATENATE("31.03.",Q18),IF(P18&lt;=9,CONCATENATE("30.06.",Q18),CONCATENATE("30.09.",Q18))))</f>
        <v>31.03.2019</v>
      </c>
    </row>
    <row r="20" spans="1:11" ht="12.75">
      <c r="A20" s="11">
        <v>1</v>
      </c>
      <c r="B20" s="518"/>
      <c r="C20" s="78" t="s">
        <v>152</v>
      </c>
      <c r="D20" s="9"/>
      <c r="E20" s="9"/>
      <c r="F20" s="9"/>
      <c r="G20" s="9"/>
      <c r="H20" s="9"/>
      <c r="I20" s="9"/>
      <c r="J20" s="543"/>
      <c r="K20" s="544"/>
    </row>
    <row r="21" spans="1:12" ht="13.5" thickBot="1">
      <c r="A21" s="11">
        <v>1</v>
      </c>
      <c r="B21" s="519"/>
      <c r="C21" s="79" t="s">
        <v>153</v>
      </c>
      <c r="D21" s="71"/>
      <c r="E21" s="71"/>
      <c r="F21" s="71"/>
      <c r="G21" s="71"/>
      <c r="H21" s="71"/>
      <c r="I21" s="71"/>
      <c r="J21" s="536"/>
      <c r="K21" s="537"/>
      <c r="L21" s="11"/>
    </row>
    <row r="22" spans="1:19" ht="12.75" customHeight="1">
      <c r="A22" s="11">
        <v>1</v>
      </c>
      <c r="B22" s="517" t="s">
        <v>141</v>
      </c>
      <c r="C22" s="77" t="s">
        <v>550</v>
      </c>
      <c r="D22" s="74"/>
      <c r="E22" s="74"/>
      <c r="F22" s="74"/>
      <c r="G22" s="74"/>
      <c r="H22" s="74"/>
      <c r="I22" s="76"/>
      <c r="J22" s="545"/>
      <c r="K22" s="546"/>
      <c r="N22" t="s">
        <v>147</v>
      </c>
      <c r="O22" t="str">
        <f>IF(N4&lt;4,CONCATENATE("30.09.",N5-1),IF(N4&lt;5,CONCATENATE("31.12.",N5-1),IF(N4&lt;8,CONCATENATE("31.03.",N5),IF(N4&lt;11,CONCATENATE("30.06.",N5),CONCATENATE("30.09.",N5)))))</f>
        <v>30.09.2019</v>
      </c>
      <c r="P22">
        <f>IF(R22=6,30,IF(R22=9,30,31))</f>
        <v>30</v>
      </c>
      <c r="Q22" s="11" t="str">
        <f>IF(R22=12,R22,CONCATENATE("0",R22))</f>
        <v>09</v>
      </c>
      <c r="R22">
        <f>MONTH(O22)</f>
        <v>9</v>
      </c>
      <c r="S22">
        <f>YEAR(O22)</f>
        <v>2019</v>
      </c>
    </row>
    <row r="23" spans="1:19" ht="12.75">
      <c r="A23" s="11">
        <v>1</v>
      </c>
      <c r="B23" s="518"/>
      <c r="C23" s="78" t="s">
        <v>22</v>
      </c>
      <c r="D23" s="9"/>
      <c r="E23" s="9"/>
      <c r="F23" s="9"/>
      <c r="G23" s="9"/>
      <c r="H23" s="9"/>
      <c r="I23" s="66"/>
      <c r="J23" s="543"/>
      <c r="K23" s="544"/>
      <c r="O23" t="str">
        <f>CONCATENATE(P23,".",Q23,".",S23)</f>
        <v>30.06.2019</v>
      </c>
      <c r="P23">
        <f>IF(R23=6,30,IF(R23=9,30,31))</f>
        <v>30</v>
      </c>
      <c r="Q23" s="11" t="str">
        <f>IF(R23=12,R23,CONCATENATE("0",R23))</f>
        <v>06</v>
      </c>
      <c r="R23">
        <f>IF(R22=3,12,R22-3)</f>
        <v>6</v>
      </c>
      <c r="S23">
        <f>IF(R23=12,S22-1,S22)</f>
        <v>2019</v>
      </c>
    </row>
    <row r="24" spans="1:19" ht="12.75">
      <c r="A24" s="11">
        <v>1</v>
      </c>
      <c r="B24" s="518"/>
      <c r="C24" s="78" t="s">
        <v>23</v>
      </c>
      <c r="D24" s="9"/>
      <c r="E24" s="9"/>
      <c r="F24" s="9"/>
      <c r="G24" s="9"/>
      <c r="H24" s="9"/>
      <c r="I24" s="66"/>
      <c r="J24" s="543"/>
      <c r="K24" s="544"/>
      <c r="O24" t="str">
        <f>CONCATENATE(P24,".",Q24,".",S24)</f>
        <v>31.03.2019</v>
      </c>
      <c r="P24">
        <f>IF(R24=6,30,IF(R24=9,30,31))</f>
        <v>31</v>
      </c>
      <c r="Q24" s="11" t="str">
        <f>IF(R24=12,R24,CONCATENATE("0",R24))</f>
        <v>03</v>
      </c>
      <c r="R24">
        <f>IF(R23=3,12,R23-3)</f>
        <v>3</v>
      </c>
      <c r="S24">
        <f>IF(R24=12,S23-1,S23)</f>
        <v>2019</v>
      </c>
    </row>
    <row r="25" spans="1:20" ht="13.5" thickBot="1">
      <c r="A25" s="11">
        <v>1</v>
      </c>
      <c r="B25" s="519"/>
      <c r="C25" s="83" t="s">
        <v>500</v>
      </c>
      <c r="D25" s="13"/>
      <c r="E25" s="13"/>
      <c r="F25" s="13"/>
      <c r="G25" s="13"/>
      <c r="H25" s="13"/>
      <c r="I25" s="84"/>
      <c r="J25" s="536"/>
      <c r="K25" s="537"/>
      <c r="O25" t="str">
        <f>CONCATENATE(P25,".",Q25,".",S25)</f>
        <v>31.12.2018</v>
      </c>
      <c r="P25">
        <f>IF(R25=6,30,IF(R25=9,30,31))</f>
        <v>31</v>
      </c>
      <c r="Q25" s="11">
        <f>IF(R25=12,R25,CONCATENATE("0",R25))</f>
        <v>12</v>
      </c>
      <c r="R25">
        <f>IF(R24=3,12,R24-3)</f>
        <v>12</v>
      </c>
      <c r="S25">
        <f>IF(R25=12,S24-1,S24)</f>
        <v>2018</v>
      </c>
      <c r="T25" s="11"/>
    </row>
    <row r="26" spans="1:11" ht="12.75">
      <c r="A26" s="11">
        <v>1</v>
      </c>
      <c r="B26" s="82"/>
      <c r="C26" s="77" t="s">
        <v>501</v>
      </c>
      <c r="D26" s="74"/>
      <c r="E26" s="74"/>
      <c r="F26" s="74"/>
      <c r="G26" s="74"/>
      <c r="H26" s="74"/>
      <c r="I26" s="76"/>
      <c r="J26" s="545"/>
      <c r="K26" s="546"/>
    </row>
    <row r="27" spans="1:11" ht="27" customHeight="1">
      <c r="A27" s="11">
        <v>1</v>
      </c>
      <c r="B27" s="82"/>
      <c r="C27" s="552" t="str">
        <f>CONCATENATE("- Справка о просроченной дебеторской и кредиторской задолженности по состоянию на: ",O25," г., ",O24," г., ",O23," г. ","и ",O22," г. (Ф17)")</f>
        <v>- Справка о просроченной дебеторской и кредиторской задолженности по состоянию на: 31.12.2018 г., 31.03.2019 г., 30.06.2019 г. и 30.09.2019 г. (Ф17)</v>
      </c>
      <c r="D27" s="553"/>
      <c r="E27" s="553"/>
      <c r="F27" s="553"/>
      <c r="G27" s="553"/>
      <c r="H27" s="553"/>
      <c r="I27" s="554"/>
      <c r="J27" s="543"/>
      <c r="K27" s="544"/>
    </row>
    <row r="28" spans="1:27" ht="12.75">
      <c r="A28" s="11">
        <v>1</v>
      </c>
      <c r="B28" s="82"/>
      <c r="C28" s="579" t="str">
        <f>CONCATENATE("- Книга доходов и расходов за ",O35)</f>
        <v>- Книга доходов и расходов за 2018 г., 2019 г. и 2020 г.</v>
      </c>
      <c r="D28" s="580"/>
      <c r="E28" s="580"/>
      <c r="F28" s="580"/>
      <c r="G28" s="580"/>
      <c r="H28" s="580"/>
      <c r="I28" s="581"/>
      <c r="J28" s="543"/>
      <c r="K28" s="544"/>
      <c r="N28" s="88" t="s">
        <v>148</v>
      </c>
      <c r="O28">
        <f>O29+1</f>
        <v>2020</v>
      </c>
      <c r="U28" s="236"/>
      <c r="V28" s="236"/>
      <c r="W28" s="236"/>
      <c r="X28" s="236"/>
      <c r="Y28" s="236"/>
      <c r="Z28" s="236"/>
      <c r="AA28" s="236"/>
    </row>
    <row r="29" spans="1:15" ht="12.75">
      <c r="A29" s="11">
        <v>1</v>
      </c>
      <c r="B29" s="82"/>
      <c r="C29" s="78" t="s">
        <v>24</v>
      </c>
      <c r="D29" s="10"/>
      <c r="E29" s="10"/>
      <c r="F29" s="10"/>
      <c r="G29" s="10"/>
      <c r="H29" s="10"/>
      <c r="I29" s="75"/>
      <c r="J29" s="547"/>
      <c r="K29" s="548"/>
      <c r="O29">
        <f>IF(N4&lt;=6,N5-1,N5)</f>
        <v>2019</v>
      </c>
    </row>
    <row r="30" spans="1:15" ht="12.75">
      <c r="A30" s="11">
        <v>1</v>
      </c>
      <c r="C30" s="78" t="s">
        <v>502</v>
      </c>
      <c r="D30" s="9"/>
      <c r="E30" s="9"/>
      <c r="F30" s="9"/>
      <c r="G30" s="9"/>
      <c r="H30" s="9"/>
      <c r="I30" s="66"/>
      <c r="J30" s="543"/>
      <c r="K30" s="544"/>
      <c r="O30">
        <f>O29-1</f>
        <v>2018</v>
      </c>
    </row>
    <row r="31" spans="1:11" ht="27.75" customHeight="1" hidden="1">
      <c r="A31" s="11">
        <v>0</v>
      </c>
      <c r="C31" s="526" t="str">
        <f>CONCATENATE("- Декларации З-НДФЛ за ",O8," и ",O9," годы, а также декларации по НДС за 2 последних отчетных квартала")</f>
        <v>- Декларации З-НДФЛ за 2017 и 2018 годы, а также декларации по НДС за 2 последних отчетных квартала</v>
      </c>
      <c r="D31" s="527"/>
      <c r="E31" s="527"/>
      <c r="F31" s="527"/>
      <c r="G31" s="527"/>
      <c r="H31" s="527"/>
      <c r="I31" s="528"/>
      <c r="J31" s="543"/>
      <c r="K31" s="544"/>
    </row>
    <row r="32" spans="1:11" ht="12.75" hidden="1">
      <c r="A32" s="11">
        <v>0</v>
      </c>
      <c r="C32" s="78" t="str">
        <f>CONCATENATE("- Декларации по ЕСХН за ",O8," и ",O9," годы")</f>
        <v>- Декларации по ЕСХН за 2017 и 2018 годы</v>
      </c>
      <c r="D32" s="9"/>
      <c r="E32" s="9"/>
      <c r="F32" s="9"/>
      <c r="G32" s="9"/>
      <c r="H32" s="9"/>
      <c r="I32" s="9"/>
      <c r="J32" s="543"/>
      <c r="K32" s="544"/>
    </row>
    <row r="33" spans="1:15" ht="12.75">
      <c r="A33" s="11">
        <v>1</v>
      </c>
      <c r="C33" s="78" t="str">
        <f>CONCATENATE("- Декларации по УСН за ",O8," и ",O9," годы")</f>
        <v>- Декларации по УСН за 2017 и 2018 годы</v>
      </c>
      <c r="D33" s="9"/>
      <c r="E33" s="9"/>
      <c r="F33" s="9"/>
      <c r="G33" s="9"/>
      <c r="H33" s="9"/>
      <c r="I33" s="66"/>
      <c r="J33" s="543"/>
      <c r="K33" s="544"/>
      <c r="N33" t="s">
        <v>149</v>
      </c>
      <c r="O33">
        <f>N5</f>
        <v>2020</v>
      </c>
    </row>
    <row r="34" spans="1:15" ht="27" customHeight="1" hidden="1">
      <c r="A34" s="11">
        <v>0</v>
      </c>
      <c r="C34" s="526" t="str">
        <f>CONCATENATE("- Декларации по ЕНВД по состоянию на: ",O13," г., ",O12," г. ","и ",O11," г.")</f>
        <v>- Декларации по ЕНВД по состоянию на: 30.06.2019 г., 30.09.2019 г. и 31.12.2019 г.</v>
      </c>
      <c r="D34" s="527"/>
      <c r="E34" s="527"/>
      <c r="F34" s="527"/>
      <c r="G34" s="527"/>
      <c r="H34" s="527"/>
      <c r="I34" s="528"/>
      <c r="J34" s="543"/>
      <c r="K34" s="544"/>
      <c r="O34" t="str">
        <f>IF(N4&lt;=6,CONCATENATE(N5-2," г., ",N5-1),N5-1)</f>
        <v>2018 г., 2019</v>
      </c>
    </row>
    <row r="35" spans="1:15" ht="29.25" customHeight="1" hidden="1">
      <c r="A35" s="11">
        <v>0</v>
      </c>
      <c r="C35" s="526" t="str">
        <f>CONCATENATE("- Управленчечкая отчетность по состоянию на: ",O19," г., ",O18," г., ",O17," г., ","и ",O16," г.")</f>
        <v>- Управленчечкая отчетность по состоянию на: 31.03.2019 г., 30.06.2019 г., 30.09.2019 г., и 31.12.2019 г.</v>
      </c>
      <c r="D35" s="527"/>
      <c r="E35" s="527"/>
      <c r="F35" s="527"/>
      <c r="G35" s="527"/>
      <c r="H35" s="527"/>
      <c r="I35" s="528"/>
      <c r="J35" s="543"/>
      <c r="K35" s="544"/>
      <c r="O35" t="str">
        <f>CONCATENATE(IF(O34="","",CONCATENATE(O34," г. и ")),O33," г.")</f>
        <v>2018 г., 2019 г. и 2020 г.</v>
      </c>
    </row>
    <row r="36" spans="1:11" ht="26.25" customHeight="1">
      <c r="A36" s="11">
        <v>1</v>
      </c>
      <c r="C36" s="526" t="str">
        <f>CONCATENATE("- Копии бухгалтерских балансов и отчетов о прибылях и убытках по состоянию на: ",O44)</f>
        <v>- Копии бухгалтерских балансов и отчетов о прибылях и убытках по состоянию на: 31.03.2019 г., 30.06.2019 г., 30.09.2019 г., и 31.12.2019 г.</v>
      </c>
      <c r="D36" s="527"/>
      <c r="E36" s="527"/>
      <c r="F36" s="527"/>
      <c r="G36" s="527"/>
      <c r="H36" s="527"/>
      <c r="I36" s="528"/>
      <c r="J36" s="543"/>
      <c r="K36" s="544"/>
    </row>
    <row r="37" spans="1:15" ht="55.5" customHeight="1">
      <c r="A37" s="11">
        <v>1</v>
      </c>
      <c r="C37" s="526" t="s">
        <v>661</v>
      </c>
      <c r="D37" s="527"/>
      <c r="E37" s="527"/>
      <c r="F37" s="527"/>
      <c r="G37" s="527"/>
      <c r="H37" s="527"/>
      <c r="I37" s="528"/>
      <c r="J37" s="543"/>
      <c r="K37" s="544"/>
      <c r="N37" s="88" t="s">
        <v>151</v>
      </c>
      <c r="O37" t="str">
        <f>IF(A35=1,O16,O22)</f>
        <v>30.09.2019</v>
      </c>
    </row>
    <row r="38" spans="1:15" ht="27.75" customHeight="1" hidden="1">
      <c r="A38" s="11">
        <v>0</v>
      </c>
      <c r="C38" s="526" t="str">
        <f>CONCATENATE("- Детальная расшифровка всех строк управленческой отчетности по состоянию на: ",O16," г.")</f>
        <v>- Детальная расшифровка всех строк управленческой отчетности по состоянию на: 31.12.2019 г.</v>
      </c>
      <c r="D38" s="527"/>
      <c r="E38" s="527"/>
      <c r="F38" s="527"/>
      <c r="G38" s="527"/>
      <c r="H38" s="527"/>
      <c r="I38" s="528"/>
      <c r="J38" s="543"/>
      <c r="K38" s="544"/>
      <c r="O38" t="str">
        <f>CONCATENATE("01.01.",YEAR(O37))</f>
        <v>01.01.2019</v>
      </c>
    </row>
    <row r="39" spans="1:11" ht="39.75" customHeight="1">
      <c r="A39" s="11">
        <v>1</v>
      </c>
      <c r="C39" s="526" t="s">
        <v>715</v>
      </c>
      <c r="D39" s="527"/>
      <c r="E39" s="527"/>
      <c r="F39" s="527"/>
      <c r="G39" s="527"/>
      <c r="H39" s="527"/>
      <c r="I39" s="528"/>
      <c r="J39" s="543"/>
      <c r="K39" s="544"/>
    </row>
    <row r="40" spans="1:11" ht="12.75" hidden="1">
      <c r="A40" s="11">
        <v>0</v>
      </c>
      <c r="C40" s="86" t="s">
        <v>664</v>
      </c>
      <c r="D40" s="9"/>
      <c r="E40" s="9"/>
      <c r="F40" s="9"/>
      <c r="G40" s="9"/>
      <c r="H40" s="9"/>
      <c r="I40" s="66"/>
      <c r="J40" s="543"/>
      <c r="K40" s="544"/>
    </row>
    <row r="41" spans="1:11" ht="27" customHeight="1" hidden="1">
      <c r="A41" s="11">
        <v>0</v>
      </c>
      <c r="C41" s="526" t="str">
        <f>CONCATENATE("- Оборотно-сальдовые ведомости по сч.60.1, 60.2, 62.1, 62.2, 76 за период: с ",O24," г. по ",P4," г.")</f>
        <v>- Оборотно-сальдовые ведомости по сч.60.1, 60.2, 62.1, 62.2, 76 за период: с 31.03.2019 г. по 13.02.2020 г.</v>
      </c>
      <c r="D41" s="527"/>
      <c r="E41" s="527"/>
      <c r="F41" s="527"/>
      <c r="G41" s="527"/>
      <c r="H41" s="527"/>
      <c r="I41" s="528"/>
      <c r="J41" s="543"/>
      <c r="K41" s="544"/>
    </row>
    <row r="42" spans="1:15" ht="12.75" hidden="1">
      <c r="A42" s="11">
        <v>0</v>
      </c>
      <c r="C42" s="78" t="str">
        <f>CONCATENATE("- Анализ счетов 50, 51 за период: с ",O38," г. по ",O37," г.")</f>
        <v>- Анализ счетов 50, 51 за период: с 01.01.2019 г. по 30.09.2019 г.</v>
      </c>
      <c r="D42" s="9"/>
      <c r="E42" s="9"/>
      <c r="F42" s="9"/>
      <c r="G42" s="9"/>
      <c r="H42" s="9"/>
      <c r="I42" s="66"/>
      <c r="J42" s="543"/>
      <c r="K42" s="544"/>
      <c r="N42" s="88" t="s">
        <v>546</v>
      </c>
      <c r="O42" t="str">
        <f>CONCATENATE(O25," г., ",O24," г., ",O23," г. ","и ",O22," г.")</f>
        <v>31.12.2018 г., 31.03.2019 г., 30.06.2019 г. и 30.09.2019 г.</v>
      </c>
    </row>
    <row r="43" spans="1:21" ht="12.75">
      <c r="A43" s="11">
        <v>1</v>
      </c>
      <c r="C43" s="78" t="s">
        <v>26</v>
      </c>
      <c r="D43" s="9"/>
      <c r="E43" s="9"/>
      <c r="F43" s="9"/>
      <c r="G43" s="9"/>
      <c r="H43" s="9"/>
      <c r="I43" s="66"/>
      <c r="J43" s="543"/>
      <c r="K43" s="544"/>
      <c r="L43" s="16"/>
      <c r="M43" s="70"/>
      <c r="N43" s="88" t="s">
        <v>547</v>
      </c>
      <c r="O43" s="70" t="str">
        <f>CONCATENATE(O19," г., ",O18," г., ",O17," г., ","и ",O16," г.")</f>
        <v>31.03.2019 г., 30.06.2019 г., 30.09.2019 г., и 31.12.2019 г.</v>
      </c>
      <c r="P43" s="70"/>
      <c r="Q43" s="70"/>
      <c r="R43" s="70"/>
      <c r="S43" s="70"/>
      <c r="T43" s="70"/>
      <c r="U43" s="70"/>
    </row>
    <row r="44" spans="1:21" ht="12.75" hidden="1">
      <c r="A44" s="11">
        <v>0</v>
      </c>
      <c r="C44" s="78" t="s">
        <v>37</v>
      </c>
      <c r="D44" s="9"/>
      <c r="E44" s="9"/>
      <c r="F44" s="9"/>
      <c r="G44" s="9"/>
      <c r="H44" s="9"/>
      <c r="I44" s="66"/>
      <c r="J44" s="543"/>
      <c r="K44" s="544"/>
      <c r="L44" s="16"/>
      <c r="M44" s="70"/>
      <c r="N44" s="70" t="s">
        <v>548</v>
      </c>
      <c r="O44" s="70" t="str">
        <f>IF(A33=1,O43,O42)</f>
        <v>31.03.2019 г., 30.06.2019 г., 30.09.2019 г., и 31.12.2019 г.</v>
      </c>
      <c r="P44" s="70"/>
      <c r="Q44" s="70"/>
      <c r="R44" s="70"/>
      <c r="S44" s="70"/>
      <c r="T44" s="70"/>
      <c r="U44" s="70"/>
    </row>
    <row r="45" spans="1:21" ht="12.75" hidden="1">
      <c r="A45" s="11">
        <v>0</v>
      </c>
      <c r="C45" s="78" t="s">
        <v>503</v>
      </c>
      <c r="D45" s="9"/>
      <c r="E45" s="9"/>
      <c r="F45" s="9"/>
      <c r="G45" s="9"/>
      <c r="H45" s="9"/>
      <c r="I45" s="66"/>
      <c r="J45" s="543"/>
      <c r="K45" s="544"/>
      <c r="L45" s="16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12.75" hidden="1">
      <c r="A46" s="11">
        <v>0</v>
      </c>
      <c r="C46" s="78" t="s">
        <v>38</v>
      </c>
      <c r="D46" s="9"/>
      <c r="E46" s="9"/>
      <c r="F46" s="9"/>
      <c r="G46" s="9"/>
      <c r="H46" s="9"/>
      <c r="I46" s="66"/>
      <c r="J46" s="543"/>
      <c r="K46" s="544"/>
      <c r="L46" s="16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13.5" customHeight="1" hidden="1">
      <c r="A47" s="11">
        <v>0</v>
      </c>
      <c r="C47" s="78" t="s">
        <v>504</v>
      </c>
      <c r="D47" s="9"/>
      <c r="E47" s="9"/>
      <c r="F47" s="9"/>
      <c r="G47" s="9"/>
      <c r="H47" s="9"/>
      <c r="I47" s="66"/>
      <c r="J47" s="543"/>
      <c r="K47" s="544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12.75">
      <c r="A48" s="11">
        <v>1</v>
      </c>
      <c r="C48" s="78" t="s">
        <v>505</v>
      </c>
      <c r="D48" s="9"/>
      <c r="E48" s="9"/>
      <c r="F48" s="9"/>
      <c r="G48" s="9"/>
      <c r="H48" s="9"/>
      <c r="I48" s="66"/>
      <c r="J48" s="543"/>
      <c r="K48" s="544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28.5" customHeight="1" hidden="1" thickBot="1">
      <c r="A49" s="11">
        <v>0</v>
      </c>
      <c r="C49" s="526" t="s">
        <v>27</v>
      </c>
      <c r="D49" s="527"/>
      <c r="E49" s="527"/>
      <c r="F49" s="527"/>
      <c r="G49" s="527"/>
      <c r="H49" s="527"/>
      <c r="I49" s="528"/>
      <c r="J49" s="543"/>
      <c r="K49" s="544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12.75">
      <c r="A50" s="11">
        <v>1</v>
      </c>
      <c r="C50" s="78" t="s">
        <v>506</v>
      </c>
      <c r="D50" s="9"/>
      <c r="E50" s="9"/>
      <c r="F50" s="9"/>
      <c r="G50" s="9"/>
      <c r="H50" s="9"/>
      <c r="I50" s="66"/>
      <c r="J50" s="543"/>
      <c r="K50" s="544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63" customHeight="1" thickBot="1">
      <c r="A51" s="11">
        <v>1</v>
      </c>
      <c r="C51" s="571" t="s">
        <v>39</v>
      </c>
      <c r="D51" s="574"/>
      <c r="E51" s="574"/>
      <c r="F51" s="574"/>
      <c r="G51" s="574"/>
      <c r="H51" s="574"/>
      <c r="I51" s="575"/>
      <c r="J51" s="543"/>
      <c r="K51" s="544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41.25" customHeight="1" hidden="1" thickBot="1">
      <c r="A52" s="11">
        <v>0</v>
      </c>
      <c r="C52" s="540" t="s">
        <v>28</v>
      </c>
      <c r="D52" s="576"/>
      <c r="E52" s="576"/>
      <c r="F52" s="576"/>
      <c r="G52" s="576"/>
      <c r="H52" s="576"/>
      <c r="I52" s="577"/>
      <c r="J52" s="536"/>
      <c r="K52" s="537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93" customHeight="1" hidden="1">
      <c r="A53" s="11">
        <v>0</v>
      </c>
      <c r="B53" s="517" t="s">
        <v>663</v>
      </c>
      <c r="C53" s="513" t="s">
        <v>594</v>
      </c>
      <c r="D53" s="514"/>
      <c r="E53" s="514"/>
      <c r="F53" s="514"/>
      <c r="G53" s="514"/>
      <c r="H53" s="514"/>
      <c r="I53" s="515"/>
      <c r="J53" s="545"/>
      <c r="K53" s="546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12.75" hidden="1">
      <c r="A54" s="11">
        <v>0</v>
      </c>
      <c r="B54" s="518"/>
      <c r="C54" s="78" t="s">
        <v>89</v>
      </c>
      <c r="D54" s="9"/>
      <c r="E54" s="9"/>
      <c r="F54" s="9"/>
      <c r="G54" s="9"/>
      <c r="H54" s="9"/>
      <c r="I54" s="66"/>
      <c r="J54" s="543"/>
      <c r="K54" s="544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11" ht="12.75" hidden="1">
      <c r="A55" s="11">
        <v>0</v>
      </c>
      <c r="B55" s="518"/>
      <c r="C55" s="78" t="s">
        <v>90</v>
      </c>
      <c r="D55" s="9"/>
      <c r="E55" s="9"/>
      <c r="F55" s="9"/>
      <c r="G55" s="9"/>
      <c r="H55" s="9"/>
      <c r="I55" s="66"/>
      <c r="J55" s="543"/>
      <c r="K55" s="544"/>
    </row>
    <row r="56" spans="1:11" ht="13.5" hidden="1" thickBot="1">
      <c r="A56" s="11">
        <v>0</v>
      </c>
      <c r="B56" s="519"/>
      <c r="C56" s="79" t="s">
        <v>16</v>
      </c>
      <c r="D56" s="71"/>
      <c r="E56" s="71"/>
      <c r="F56" s="71"/>
      <c r="G56" s="71"/>
      <c r="H56" s="71"/>
      <c r="I56" s="72"/>
      <c r="J56" s="536"/>
      <c r="K56" s="537"/>
    </row>
    <row r="57" spans="1:11" ht="12.75" hidden="1">
      <c r="A57" s="11">
        <v>0</v>
      </c>
      <c r="B57" s="517" t="s">
        <v>31</v>
      </c>
      <c r="C57" s="77" t="s">
        <v>14</v>
      </c>
      <c r="D57" s="74"/>
      <c r="E57" s="74"/>
      <c r="F57" s="74"/>
      <c r="G57" s="74"/>
      <c r="H57" s="74"/>
      <c r="I57" s="76"/>
      <c r="J57" s="545"/>
      <c r="K57" s="546"/>
    </row>
    <row r="58" spans="1:11" ht="12.75" hidden="1">
      <c r="A58" s="11">
        <v>0</v>
      </c>
      <c r="B58" s="518"/>
      <c r="C58" s="78" t="s">
        <v>15</v>
      </c>
      <c r="D58" s="9"/>
      <c r="E58" s="9"/>
      <c r="F58" s="9"/>
      <c r="G58" s="9"/>
      <c r="H58" s="9"/>
      <c r="I58" s="66"/>
      <c r="J58" s="543"/>
      <c r="K58" s="544"/>
    </row>
    <row r="59" spans="1:11" ht="13.5" hidden="1" thickBot="1">
      <c r="A59" s="11">
        <v>0</v>
      </c>
      <c r="B59" s="519"/>
      <c r="C59" s="79" t="s">
        <v>16</v>
      </c>
      <c r="D59" s="71"/>
      <c r="E59" s="71"/>
      <c r="F59" s="71"/>
      <c r="G59" s="71"/>
      <c r="H59" s="71"/>
      <c r="I59" s="72"/>
      <c r="J59" s="536"/>
      <c r="K59" s="537"/>
    </row>
    <row r="60" spans="1:11" ht="28.5" customHeight="1" hidden="1">
      <c r="A60" s="11">
        <v>0</v>
      </c>
      <c r="B60" s="517" t="s">
        <v>32</v>
      </c>
      <c r="C60" s="561" t="s">
        <v>17</v>
      </c>
      <c r="D60" s="562"/>
      <c r="E60" s="562"/>
      <c r="F60" s="562"/>
      <c r="G60" s="562"/>
      <c r="H60" s="562"/>
      <c r="I60" s="563"/>
      <c r="J60" s="545"/>
      <c r="K60" s="546"/>
    </row>
    <row r="61" spans="1:11" ht="12.75" hidden="1">
      <c r="A61" s="11">
        <v>0</v>
      </c>
      <c r="B61" s="518"/>
      <c r="C61" s="78" t="s">
        <v>91</v>
      </c>
      <c r="D61" s="9"/>
      <c r="E61" s="9"/>
      <c r="F61" s="9"/>
      <c r="G61" s="9"/>
      <c r="H61" s="9"/>
      <c r="I61" s="66"/>
      <c r="J61" s="543"/>
      <c r="K61" s="544"/>
    </row>
    <row r="62" spans="1:11" ht="12.75" hidden="1">
      <c r="A62" s="11">
        <v>0</v>
      </c>
      <c r="B62" s="518"/>
      <c r="C62" s="78" t="s">
        <v>18</v>
      </c>
      <c r="D62" s="9"/>
      <c r="E62" s="9"/>
      <c r="F62" s="9"/>
      <c r="G62" s="9"/>
      <c r="H62" s="9"/>
      <c r="I62" s="66"/>
      <c r="J62" s="543"/>
      <c r="K62" s="544"/>
    </row>
    <row r="63" spans="1:11" ht="13.5" hidden="1" thickBot="1">
      <c r="A63" s="11">
        <v>0</v>
      </c>
      <c r="B63" s="519"/>
      <c r="C63" s="79" t="s">
        <v>20</v>
      </c>
      <c r="D63" s="71"/>
      <c r="E63" s="71"/>
      <c r="F63" s="71"/>
      <c r="G63" s="71"/>
      <c r="H63" s="71"/>
      <c r="I63" s="72"/>
      <c r="J63" s="536"/>
      <c r="K63" s="537"/>
    </row>
    <row r="64" spans="1:11" ht="12.75" customHeight="1" hidden="1">
      <c r="A64" s="11">
        <v>0</v>
      </c>
      <c r="B64" s="517" t="s">
        <v>19</v>
      </c>
      <c r="C64" s="77" t="s">
        <v>522</v>
      </c>
      <c r="D64" s="74"/>
      <c r="E64" s="74"/>
      <c r="F64" s="74"/>
      <c r="G64" s="74"/>
      <c r="H64" s="74"/>
      <c r="I64" s="76"/>
      <c r="J64" s="545"/>
      <c r="K64" s="546"/>
    </row>
    <row r="65" spans="1:11" ht="31.5" customHeight="1" hidden="1">
      <c r="A65" s="11">
        <v>0</v>
      </c>
      <c r="B65" s="518"/>
      <c r="C65" s="526" t="s">
        <v>523</v>
      </c>
      <c r="D65" s="527"/>
      <c r="E65" s="527"/>
      <c r="F65" s="527"/>
      <c r="G65" s="527"/>
      <c r="H65" s="527"/>
      <c r="I65" s="528"/>
      <c r="J65" s="543"/>
      <c r="K65" s="544"/>
    </row>
    <row r="66" spans="1:11" ht="12.75" hidden="1">
      <c r="A66" s="11">
        <v>0</v>
      </c>
      <c r="B66" s="518"/>
      <c r="C66" s="78" t="s">
        <v>524</v>
      </c>
      <c r="D66" s="9"/>
      <c r="E66" s="9"/>
      <c r="F66" s="9"/>
      <c r="G66" s="9"/>
      <c r="H66" s="9"/>
      <c r="I66" s="66"/>
      <c r="J66" s="543"/>
      <c r="K66" s="544"/>
    </row>
    <row r="67" spans="1:11" ht="12.75" hidden="1">
      <c r="A67" s="11">
        <v>0</v>
      </c>
      <c r="B67" s="518"/>
      <c r="C67" s="78" t="s">
        <v>573</v>
      </c>
      <c r="D67" s="9"/>
      <c r="E67" s="9"/>
      <c r="F67" s="9"/>
      <c r="G67" s="9"/>
      <c r="H67" s="9"/>
      <c r="I67" s="66"/>
      <c r="J67" s="543"/>
      <c r="K67" s="544"/>
    </row>
    <row r="68" spans="1:11" ht="12.75" hidden="1">
      <c r="A68" s="11">
        <v>0</v>
      </c>
      <c r="B68" s="518"/>
      <c r="C68" s="526" t="s">
        <v>531</v>
      </c>
      <c r="D68" s="527"/>
      <c r="E68" s="527"/>
      <c r="F68" s="527"/>
      <c r="G68" s="527"/>
      <c r="H68" s="527"/>
      <c r="I68" s="528"/>
      <c r="J68" s="534"/>
      <c r="K68" s="535"/>
    </row>
    <row r="69" spans="1:11" ht="55.5" customHeight="1" hidden="1">
      <c r="A69" s="11">
        <v>0</v>
      </c>
      <c r="B69" s="518"/>
      <c r="C69" s="526" t="s">
        <v>627</v>
      </c>
      <c r="D69" s="527"/>
      <c r="E69" s="527"/>
      <c r="F69" s="527"/>
      <c r="G69" s="527"/>
      <c r="H69" s="527"/>
      <c r="I69" s="528"/>
      <c r="J69" s="520"/>
      <c r="K69" s="521"/>
    </row>
    <row r="70" spans="1:11" ht="26.25" customHeight="1" hidden="1">
      <c r="A70" s="11">
        <v>0</v>
      </c>
      <c r="B70" s="518"/>
      <c r="C70" s="526" t="s">
        <v>525</v>
      </c>
      <c r="D70" s="527"/>
      <c r="E70" s="527"/>
      <c r="F70" s="527"/>
      <c r="G70" s="527"/>
      <c r="H70" s="527"/>
      <c r="I70" s="528"/>
      <c r="J70" s="543"/>
      <c r="K70" s="544"/>
    </row>
    <row r="71" spans="1:11" ht="26.25" customHeight="1" hidden="1">
      <c r="A71" s="11">
        <v>0</v>
      </c>
      <c r="B71" s="518"/>
      <c r="C71" s="526" t="s">
        <v>528</v>
      </c>
      <c r="D71" s="527"/>
      <c r="E71" s="527"/>
      <c r="F71" s="527"/>
      <c r="G71" s="527"/>
      <c r="H71" s="527"/>
      <c r="I71" s="528"/>
      <c r="J71" s="543"/>
      <c r="K71" s="544"/>
    </row>
    <row r="72" spans="1:11" ht="26.25" customHeight="1" hidden="1">
      <c r="A72" s="11">
        <v>0</v>
      </c>
      <c r="B72" s="518"/>
      <c r="C72" s="526" t="s">
        <v>526</v>
      </c>
      <c r="D72" s="527"/>
      <c r="E72" s="527"/>
      <c r="F72" s="527"/>
      <c r="G72" s="527"/>
      <c r="H72" s="527"/>
      <c r="I72" s="528"/>
      <c r="J72" s="543"/>
      <c r="K72" s="544"/>
    </row>
    <row r="73" spans="1:11" ht="12.75" hidden="1">
      <c r="A73" s="11">
        <v>0</v>
      </c>
      <c r="B73" s="518"/>
      <c r="C73" s="526" t="s">
        <v>527</v>
      </c>
      <c r="D73" s="527"/>
      <c r="E73" s="527"/>
      <c r="F73" s="527"/>
      <c r="G73" s="527"/>
      <c r="H73" s="527"/>
      <c r="I73" s="528"/>
      <c r="J73" s="543"/>
      <c r="K73" s="544"/>
    </row>
    <row r="74" spans="1:11" ht="28.5" customHeight="1" hidden="1">
      <c r="A74" s="11">
        <v>0</v>
      </c>
      <c r="B74" s="518"/>
      <c r="C74" s="526" t="s">
        <v>529</v>
      </c>
      <c r="D74" s="527"/>
      <c r="E74" s="527"/>
      <c r="F74" s="527"/>
      <c r="G74" s="527"/>
      <c r="H74" s="527"/>
      <c r="I74" s="528"/>
      <c r="J74" s="543"/>
      <c r="K74" s="544"/>
    </row>
    <row r="75" spans="1:11" ht="12.75" hidden="1">
      <c r="A75" s="11">
        <v>0</v>
      </c>
      <c r="B75" s="518"/>
      <c r="C75" s="526" t="s">
        <v>530</v>
      </c>
      <c r="D75" s="527"/>
      <c r="E75" s="527"/>
      <c r="F75" s="527"/>
      <c r="G75" s="527"/>
      <c r="H75" s="527"/>
      <c r="I75" s="528"/>
      <c r="J75" s="543"/>
      <c r="K75" s="544"/>
    </row>
    <row r="76" spans="1:11" ht="55.5" customHeight="1" hidden="1">
      <c r="A76" s="11">
        <v>0</v>
      </c>
      <c r="B76" s="518"/>
      <c r="C76" s="526" t="s">
        <v>628</v>
      </c>
      <c r="D76" s="527"/>
      <c r="E76" s="527"/>
      <c r="F76" s="527"/>
      <c r="G76" s="527"/>
      <c r="H76" s="527"/>
      <c r="I76" s="528"/>
      <c r="J76" s="543"/>
      <c r="K76" s="544"/>
    </row>
    <row r="77" spans="1:11" ht="40.5" customHeight="1" hidden="1">
      <c r="A77" s="11">
        <v>0</v>
      </c>
      <c r="B77" s="518"/>
      <c r="C77" s="526" t="s">
        <v>626</v>
      </c>
      <c r="D77" s="527"/>
      <c r="E77" s="527"/>
      <c r="F77" s="527"/>
      <c r="G77" s="527"/>
      <c r="H77" s="527"/>
      <c r="I77" s="528"/>
      <c r="J77" s="520"/>
      <c r="K77" s="521"/>
    </row>
    <row r="78" spans="1:11" ht="27" customHeight="1" hidden="1">
      <c r="A78" s="11">
        <v>0</v>
      </c>
      <c r="B78" s="518"/>
      <c r="C78" s="526" t="s">
        <v>532</v>
      </c>
      <c r="D78" s="527"/>
      <c r="E78" s="527"/>
      <c r="F78" s="527"/>
      <c r="G78" s="527"/>
      <c r="H78" s="527"/>
      <c r="I78" s="528"/>
      <c r="J78" s="520"/>
      <c r="K78" s="521"/>
    </row>
    <row r="79" spans="1:11" ht="42.75" customHeight="1" hidden="1">
      <c r="A79" s="11">
        <v>0</v>
      </c>
      <c r="B79" s="518"/>
      <c r="C79" s="526" t="s">
        <v>537</v>
      </c>
      <c r="D79" s="527"/>
      <c r="E79" s="527"/>
      <c r="F79" s="527"/>
      <c r="G79" s="527"/>
      <c r="H79" s="527"/>
      <c r="I79" s="528"/>
      <c r="J79" s="520"/>
      <c r="K79" s="521"/>
    </row>
    <row r="80" spans="1:11" ht="14.25" customHeight="1" hidden="1">
      <c r="A80" s="11">
        <v>0</v>
      </c>
      <c r="B80" s="518"/>
      <c r="C80" s="526" t="s">
        <v>533</v>
      </c>
      <c r="D80" s="527"/>
      <c r="E80" s="527"/>
      <c r="F80" s="527"/>
      <c r="G80" s="527"/>
      <c r="H80" s="527"/>
      <c r="I80" s="528"/>
      <c r="J80" s="520"/>
      <c r="K80" s="521"/>
    </row>
    <row r="81" spans="1:11" ht="39" customHeight="1" hidden="1">
      <c r="A81" s="11">
        <v>0</v>
      </c>
      <c r="B81" s="518"/>
      <c r="C81" s="526" t="s">
        <v>534</v>
      </c>
      <c r="D81" s="527"/>
      <c r="E81" s="527"/>
      <c r="F81" s="527"/>
      <c r="G81" s="527"/>
      <c r="H81" s="527"/>
      <c r="I81" s="528"/>
      <c r="J81" s="520"/>
      <c r="K81" s="521"/>
    </row>
    <row r="82" spans="1:11" ht="45" customHeight="1" hidden="1">
      <c r="A82" s="11">
        <v>0</v>
      </c>
      <c r="B82" s="518"/>
      <c r="C82" s="526" t="s">
        <v>665</v>
      </c>
      <c r="D82" s="527"/>
      <c r="E82" s="527"/>
      <c r="F82" s="527"/>
      <c r="G82" s="527"/>
      <c r="H82" s="527"/>
      <c r="I82" s="528"/>
      <c r="J82" s="532"/>
      <c r="K82" s="533"/>
    </row>
    <row r="83" spans="1:11" ht="27" customHeight="1" hidden="1">
      <c r="A83" s="11">
        <v>0</v>
      </c>
      <c r="B83" s="518"/>
      <c r="C83" s="526" t="s">
        <v>536</v>
      </c>
      <c r="D83" s="527"/>
      <c r="E83" s="527"/>
      <c r="F83" s="527"/>
      <c r="G83" s="527"/>
      <c r="H83" s="527"/>
      <c r="I83" s="528"/>
      <c r="J83" s="534"/>
      <c r="K83" s="535"/>
    </row>
    <row r="84" spans="1:11" ht="12.75" customHeight="1" hidden="1" thickBot="1">
      <c r="A84" s="11">
        <v>0</v>
      </c>
      <c r="B84" s="519"/>
      <c r="C84" s="522" t="s">
        <v>535</v>
      </c>
      <c r="D84" s="523"/>
      <c r="E84" s="523"/>
      <c r="F84" s="523"/>
      <c r="G84" s="523"/>
      <c r="H84" s="523"/>
      <c r="I84" s="523"/>
      <c r="J84" s="524"/>
      <c r="K84" s="525"/>
    </row>
    <row r="85" spans="1:21" ht="28.5" customHeight="1" hidden="1">
      <c r="A85" s="11">
        <v>0</v>
      </c>
      <c r="B85" s="518" t="s">
        <v>36</v>
      </c>
      <c r="C85" s="564" t="s">
        <v>511</v>
      </c>
      <c r="D85" s="565"/>
      <c r="E85" s="565"/>
      <c r="F85" s="565"/>
      <c r="G85" s="565"/>
      <c r="H85" s="565"/>
      <c r="I85" s="566"/>
      <c r="J85" s="547"/>
      <c r="K85" s="548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12.75" hidden="1">
      <c r="A86" s="11">
        <v>0</v>
      </c>
      <c r="B86" s="518"/>
      <c r="C86" s="78" t="s">
        <v>510</v>
      </c>
      <c r="D86" s="9"/>
      <c r="E86" s="9"/>
      <c r="F86" s="9"/>
      <c r="G86" s="9"/>
      <c r="H86" s="9"/>
      <c r="I86" s="66"/>
      <c r="J86" s="543"/>
      <c r="K86" s="544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11" ht="28.5" customHeight="1" hidden="1">
      <c r="A87" s="11">
        <v>0</v>
      </c>
      <c r="B87" s="518"/>
      <c r="C87" s="571" t="s">
        <v>25</v>
      </c>
      <c r="D87" s="572"/>
      <c r="E87" s="572"/>
      <c r="F87" s="572"/>
      <c r="G87" s="572"/>
      <c r="H87" s="572"/>
      <c r="I87" s="573"/>
      <c r="J87" s="543"/>
      <c r="K87" s="544"/>
    </row>
    <row r="88" spans="1:11" ht="55.5" customHeight="1" hidden="1" thickBot="1">
      <c r="A88" s="11">
        <v>0</v>
      </c>
      <c r="B88" s="519"/>
      <c r="C88" s="540" t="s">
        <v>725</v>
      </c>
      <c r="D88" s="541"/>
      <c r="E88" s="541"/>
      <c r="F88" s="541"/>
      <c r="G88" s="541"/>
      <c r="H88" s="541"/>
      <c r="I88" s="542"/>
      <c r="J88" s="536"/>
      <c r="K88" s="537"/>
    </row>
    <row r="89" spans="1:11" ht="39" customHeight="1">
      <c r="A89" s="11">
        <v>1</v>
      </c>
      <c r="C89" s="513" t="s">
        <v>713</v>
      </c>
      <c r="D89" s="514"/>
      <c r="E89" s="514"/>
      <c r="F89" s="514"/>
      <c r="G89" s="514"/>
      <c r="H89" s="514"/>
      <c r="I89" s="515"/>
      <c r="J89" s="545"/>
      <c r="K89" s="546"/>
    </row>
    <row r="90" spans="1:11" ht="12.75">
      <c r="A90" s="11">
        <v>1</v>
      </c>
      <c r="C90" s="81" t="s">
        <v>507</v>
      </c>
      <c r="D90" s="9"/>
      <c r="E90" s="9"/>
      <c r="F90" s="9"/>
      <c r="G90" s="9"/>
      <c r="H90" s="9"/>
      <c r="I90" s="66"/>
      <c r="J90" s="543"/>
      <c r="K90" s="544"/>
    </row>
    <row r="91" spans="1:11" ht="39" customHeight="1">
      <c r="A91" s="11">
        <v>1</v>
      </c>
      <c r="C91" s="529" t="s">
        <v>714</v>
      </c>
      <c r="D91" s="530"/>
      <c r="E91" s="530"/>
      <c r="F91" s="530"/>
      <c r="G91" s="530"/>
      <c r="H91" s="530"/>
      <c r="I91" s="531"/>
      <c r="J91" s="543"/>
      <c r="K91" s="544"/>
    </row>
    <row r="92" spans="1:11" ht="13.5" thickBot="1">
      <c r="A92" s="11">
        <v>1</v>
      </c>
      <c r="C92" s="81" t="s">
        <v>508</v>
      </c>
      <c r="D92" s="9"/>
      <c r="E92" s="9"/>
      <c r="F92" s="9"/>
      <c r="G92" s="9"/>
      <c r="H92" s="9"/>
      <c r="I92" s="66"/>
      <c r="J92" s="543"/>
      <c r="K92" s="544"/>
    </row>
    <row r="93" spans="1:11" ht="12.75" hidden="1">
      <c r="A93" s="11">
        <v>0</v>
      </c>
      <c r="C93" s="85" t="s">
        <v>509</v>
      </c>
      <c r="D93" s="8"/>
      <c r="E93" s="8"/>
      <c r="F93" s="8"/>
      <c r="G93" s="8"/>
      <c r="H93" s="8"/>
      <c r="I93" s="73"/>
      <c r="J93" s="543"/>
      <c r="K93" s="544"/>
    </row>
    <row r="94" spans="1:11" ht="51" customHeight="1" hidden="1" thickBot="1">
      <c r="A94" s="11">
        <v>0</v>
      </c>
      <c r="C94" s="558" t="s">
        <v>92</v>
      </c>
      <c r="D94" s="559"/>
      <c r="E94" s="559"/>
      <c r="F94" s="559"/>
      <c r="G94" s="559"/>
      <c r="H94" s="559"/>
      <c r="I94" s="560"/>
      <c r="J94" s="536"/>
      <c r="K94" s="537"/>
    </row>
    <row r="95" spans="1:11" ht="13.5" hidden="1" thickBot="1">
      <c r="A95" s="11">
        <v>0</v>
      </c>
      <c r="C95" s="87"/>
      <c r="D95" s="87"/>
      <c r="E95" s="87"/>
      <c r="F95" s="87"/>
      <c r="G95" s="87"/>
      <c r="H95" s="87"/>
      <c r="I95" s="87"/>
      <c r="J95" s="87"/>
      <c r="K95" s="87"/>
    </row>
    <row r="96" spans="1:15" ht="7.5" customHeight="1">
      <c r="A96" s="11">
        <v>1</v>
      </c>
      <c r="B96" s="10"/>
      <c r="C96" s="556"/>
      <c r="D96" s="556"/>
      <c r="E96" s="556"/>
      <c r="F96" s="556"/>
      <c r="G96" s="556"/>
      <c r="H96" s="556"/>
      <c r="I96" s="556"/>
      <c r="J96" s="556"/>
      <c r="K96" s="556"/>
      <c r="L96" s="12"/>
      <c r="M96" s="12"/>
      <c r="N96" s="12"/>
      <c r="O96" s="12"/>
    </row>
    <row r="97" spans="2:15" ht="81" customHeight="1" hidden="1">
      <c r="B97" s="10"/>
      <c r="C97" s="578" t="s">
        <v>712</v>
      </c>
      <c r="D97" s="578"/>
      <c r="E97" s="578"/>
      <c r="F97" s="578"/>
      <c r="G97" s="578"/>
      <c r="H97" s="578"/>
      <c r="I97" s="578"/>
      <c r="J97" s="578"/>
      <c r="K97" s="578"/>
      <c r="L97" s="12"/>
      <c r="M97" s="12"/>
      <c r="N97" s="12"/>
      <c r="O97" s="12"/>
    </row>
    <row r="98" spans="1:11" ht="45" customHeight="1">
      <c r="A98" s="11">
        <v>1</v>
      </c>
      <c r="C98" s="516" t="s">
        <v>512</v>
      </c>
      <c r="D98" s="516"/>
      <c r="E98" s="516"/>
      <c r="F98" s="516"/>
      <c r="G98" s="516"/>
      <c r="H98" s="516"/>
      <c r="I98" s="516"/>
      <c r="J98" s="516"/>
      <c r="K98" s="516"/>
    </row>
    <row r="99" spans="1:11" ht="41.25" customHeight="1">
      <c r="A99" s="11">
        <v>1</v>
      </c>
      <c r="C99" s="516" t="s">
        <v>514</v>
      </c>
      <c r="D99" s="516"/>
      <c r="E99" s="516"/>
      <c r="F99" s="516"/>
      <c r="G99" s="516"/>
      <c r="H99" s="516"/>
      <c r="I99" s="516"/>
      <c r="J99" s="516"/>
      <c r="K99" s="516"/>
    </row>
    <row r="100" spans="1:11" ht="28.5" customHeight="1">
      <c r="A100" s="11">
        <v>1</v>
      </c>
      <c r="C100" s="516" t="s">
        <v>513</v>
      </c>
      <c r="D100" s="516"/>
      <c r="E100" s="516"/>
      <c r="F100" s="516"/>
      <c r="G100" s="516"/>
      <c r="H100" s="516"/>
      <c r="I100" s="516"/>
      <c r="J100" s="516"/>
      <c r="K100" s="516"/>
    </row>
    <row r="101" ht="6.75" customHeight="1">
      <c r="A101" s="11">
        <v>1</v>
      </c>
    </row>
    <row r="102" spans="1:11" ht="12.75">
      <c r="A102" s="11">
        <v>1</v>
      </c>
      <c r="C102" s="538">
        <f ca="1">TODAY()</f>
        <v>43874</v>
      </c>
      <c r="D102" s="539"/>
      <c r="E102" s="539"/>
      <c r="F102" s="539"/>
      <c r="G102" s="539"/>
      <c r="H102" s="539"/>
      <c r="I102" s="539"/>
      <c r="J102" s="539"/>
      <c r="K102" s="539"/>
    </row>
    <row r="103" ht="6" customHeight="1">
      <c r="A103" s="11">
        <v>1</v>
      </c>
    </row>
    <row r="104" spans="1:11" ht="11.25" customHeight="1">
      <c r="A104" s="11">
        <v>1</v>
      </c>
      <c r="C104" s="557" t="s">
        <v>142</v>
      </c>
      <c r="D104" s="557"/>
      <c r="E104" s="557"/>
      <c r="F104" s="557"/>
      <c r="G104" s="557"/>
      <c r="H104" s="557"/>
      <c r="I104" s="557"/>
      <c r="J104" s="557"/>
      <c r="K104" s="557"/>
    </row>
  </sheetData>
  <sheetProtection/>
  <mergeCells count="147">
    <mergeCell ref="C97:K97"/>
    <mergeCell ref="B16:B18"/>
    <mergeCell ref="B19:B21"/>
    <mergeCell ref="C28:I28"/>
    <mergeCell ref="C78:I78"/>
    <mergeCell ref="C75:I75"/>
    <mergeCell ref="C76:I76"/>
    <mergeCell ref="C68:I68"/>
    <mergeCell ref="C69:I69"/>
    <mergeCell ref="C71:I71"/>
    <mergeCell ref="C72:I72"/>
    <mergeCell ref="B85:B88"/>
    <mergeCell ref="C87:I87"/>
    <mergeCell ref="C65:I65"/>
    <mergeCell ref="C51:I51"/>
    <mergeCell ref="C52:I52"/>
    <mergeCell ref="C73:I73"/>
    <mergeCell ref="C77:I77"/>
    <mergeCell ref="B60:B63"/>
    <mergeCell ref="B53:B56"/>
    <mergeCell ref="C85:I85"/>
    <mergeCell ref="C49:I49"/>
    <mergeCell ref="C4:K4"/>
    <mergeCell ref="J6:K6"/>
    <mergeCell ref="C6:I6"/>
    <mergeCell ref="J11:K11"/>
    <mergeCell ref="J10:K10"/>
    <mergeCell ref="C36:I36"/>
    <mergeCell ref="J8:K8"/>
    <mergeCell ref="C31:I31"/>
    <mergeCell ref="C38:I38"/>
    <mergeCell ref="C3:K3"/>
    <mergeCell ref="C96:K96"/>
    <mergeCell ref="C104:K104"/>
    <mergeCell ref="C34:I34"/>
    <mergeCell ref="C94:I94"/>
    <mergeCell ref="C60:I60"/>
    <mergeCell ref="C35:I35"/>
    <mergeCell ref="C37:I37"/>
    <mergeCell ref="C41:I41"/>
    <mergeCell ref="J7:K7"/>
    <mergeCell ref="B57:B59"/>
    <mergeCell ref="C39:I39"/>
    <mergeCell ref="J22:K22"/>
    <mergeCell ref="J27:K27"/>
    <mergeCell ref="J26:K26"/>
    <mergeCell ref="B22:B25"/>
    <mergeCell ref="J23:K23"/>
    <mergeCell ref="J52:K52"/>
    <mergeCell ref="J51:K51"/>
    <mergeCell ref="J50:K50"/>
    <mergeCell ref="J15:K15"/>
    <mergeCell ref="J14:K14"/>
    <mergeCell ref="J13:K13"/>
    <mergeCell ref="J12:K12"/>
    <mergeCell ref="C27:I27"/>
    <mergeCell ref="J32:K32"/>
    <mergeCell ref="J39:K39"/>
    <mergeCell ref="J38:K38"/>
    <mergeCell ref="J41:K41"/>
    <mergeCell ref="J9:K9"/>
    <mergeCell ref="C15:I15"/>
    <mergeCell ref="J25:K25"/>
    <mergeCell ref="J24:K24"/>
    <mergeCell ref="J16:K16"/>
    <mergeCell ref="J45:K45"/>
    <mergeCell ref="J44:K44"/>
    <mergeCell ref="J40:K40"/>
    <mergeCell ref="J43:K43"/>
    <mergeCell ref="J42:K42"/>
    <mergeCell ref="J31:K31"/>
    <mergeCell ref="J30:K30"/>
    <mergeCell ref="J28:K28"/>
    <mergeCell ref="J29:K29"/>
    <mergeCell ref="J20:K20"/>
    <mergeCell ref="J17:K17"/>
    <mergeCell ref="J19:K19"/>
    <mergeCell ref="J18:K18"/>
    <mergeCell ref="J21:K21"/>
    <mergeCell ref="J49:K49"/>
    <mergeCell ref="J48:K48"/>
    <mergeCell ref="J47:K47"/>
    <mergeCell ref="J46:K46"/>
    <mergeCell ref="J60:K60"/>
    <mergeCell ref="J33:K33"/>
    <mergeCell ref="J37:K37"/>
    <mergeCell ref="J36:K36"/>
    <mergeCell ref="J35:K35"/>
    <mergeCell ref="J34:K34"/>
    <mergeCell ref="J67:K67"/>
    <mergeCell ref="J63:K63"/>
    <mergeCell ref="J62:K62"/>
    <mergeCell ref="J61:K61"/>
    <mergeCell ref="J56:K56"/>
    <mergeCell ref="J55:K55"/>
    <mergeCell ref="J65:K65"/>
    <mergeCell ref="J64:K64"/>
    <mergeCell ref="J54:K54"/>
    <mergeCell ref="J53:K53"/>
    <mergeCell ref="J59:K59"/>
    <mergeCell ref="J58:K58"/>
    <mergeCell ref="J57:K57"/>
    <mergeCell ref="J74:K74"/>
    <mergeCell ref="J73:K73"/>
    <mergeCell ref="J72:K72"/>
    <mergeCell ref="J71:K71"/>
    <mergeCell ref="J66:K66"/>
    <mergeCell ref="C100:K100"/>
    <mergeCell ref="J87:K87"/>
    <mergeCell ref="J86:K86"/>
    <mergeCell ref="J85:K85"/>
    <mergeCell ref="J68:K68"/>
    <mergeCell ref="J76:K76"/>
    <mergeCell ref="J75:K75"/>
    <mergeCell ref="J70:K70"/>
    <mergeCell ref="C74:I74"/>
    <mergeCell ref="C70:I70"/>
    <mergeCell ref="J88:K88"/>
    <mergeCell ref="C102:K102"/>
    <mergeCell ref="C99:K99"/>
    <mergeCell ref="C88:I88"/>
    <mergeCell ref="J94:K94"/>
    <mergeCell ref="J93:K93"/>
    <mergeCell ref="J92:K92"/>
    <mergeCell ref="J91:K91"/>
    <mergeCell ref="J90:K90"/>
    <mergeCell ref="J89:K89"/>
    <mergeCell ref="C80:I80"/>
    <mergeCell ref="C91:I91"/>
    <mergeCell ref="J81:K81"/>
    <mergeCell ref="J80:K80"/>
    <mergeCell ref="J79:K79"/>
    <mergeCell ref="C81:I81"/>
    <mergeCell ref="C82:I82"/>
    <mergeCell ref="J82:K82"/>
    <mergeCell ref="C83:I83"/>
    <mergeCell ref="J83:K83"/>
    <mergeCell ref="C89:I89"/>
    <mergeCell ref="C98:K98"/>
    <mergeCell ref="C53:I53"/>
    <mergeCell ref="B64:B84"/>
    <mergeCell ref="J78:K78"/>
    <mergeCell ref="J77:K77"/>
    <mergeCell ref="J69:K69"/>
    <mergeCell ref="C84:I84"/>
    <mergeCell ref="J84:K84"/>
    <mergeCell ref="C79:I79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Z99"/>
  <sheetViews>
    <sheetView view="pageBreakPreview" zoomScaleSheetLayoutView="100" zoomScalePageLayoutView="0" workbookViewId="0" topLeftCell="A72">
      <selection activeCell="B85" sqref="B85:E85"/>
    </sheetView>
  </sheetViews>
  <sheetFormatPr defaultColWidth="8.875" defaultRowHeight="12.75"/>
  <cols>
    <col min="1" max="1" width="2.625" style="485" customWidth="1"/>
    <col min="2" max="7" width="8.875" style="485" customWidth="1"/>
    <col min="8" max="8" width="9.75390625" style="485" customWidth="1"/>
    <col min="9" max="9" width="9.375" style="485" customWidth="1"/>
    <col min="10" max="10" width="9.25390625" style="485" customWidth="1"/>
    <col min="11" max="11" width="3.375" style="485" customWidth="1"/>
    <col min="12" max="12" width="0" style="485" hidden="1" customWidth="1"/>
    <col min="13" max="16" width="8.875" style="485" hidden="1" customWidth="1"/>
    <col min="17" max="16384" width="8.875" style="485" customWidth="1"/>
  </cols>
  <sheetData>
    <row r="1" spans="1:11" ht="12.75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ht="15.75" customHeight="1">
      <c r="A2" s="484"/>
      <c r="B2" s="912" t="s">
        <v>154</v>
      </c>
      <c r="C2" s="912"/>
      <c r="D2" s="912"/>
      <c r="E2" s="912"/>
      <c r="F2" s="912"/>
      <c r="G2" s="912"/>
      <c r="H2" s="912"/>
      <c r="I2" s="912"/>
      <c r="J2" s="912"/>
      <c r="K2" s="484"/>
    </row>
    <row r="3" spans="1:11" ht="33" customHeight="1">
      <c r="A3" s="484"/>
      <c r="B3" s="912"/>
      <c r="C3" s="912"/>
      <c r="D3" s="912"/>
      <c r="E3" s="912"/>
      <c r="F3" s="912"/>
      <c r="G3" s="912"/>
      <c r="H3" s="912"/>
      <c r="I3" s="912"/>
      <c r="J3" s="912"/>
      <c r="K3" s="484"/>
    </row>
    <row r="4" spans="1:11" ht="15.75">
      <c r="A4" s="484"/>
      <c r="B4" s="486"/>
      <c r="C4" s="484"/>
      <c r="D4" s="484"/>
      <c r="E4" s="484"/>
      <c r="F4" s="484"/>
      <c r="G4" s="484"/>
      <c r="H4" s="484"/>
      <c r="I4" s="484"/>
      <c r="J4" s="484"/>
      <c r="K4" s="484"/>
    </row>
    <row r="5" spans="1:11" ht="15.75">
      <c r="A5" s="484"/>
      <c r="B5" s="487" t="s">
        <v>155</v>
      </c>
      <c r="C5" s="484"/>
      <c r="D5" s="484"/>
      <c r="E5" s="484"/>
      <c r="F5" s="484"/>
      <c r="G5" s="484"/>
      <c r="H5" s="484"/>
      <c r="I5" s="484"/>
      <c r="J5" s="484"/>
      <c r="K5" s="484"/>
    </row>
    <row r="6" spans="1:11" ht="16.5" customHeight="1">
      <c r="A6" s="484"/>
      <c r="B6" s="914" t="s">
        <v>708</v>
      </c>
      <c r="C6" s="915"/>
      <c r="D6" s="915"/>
      <c r="E6" s="915"/>
      <c r="F6" s="915"/>
      <c r="G6" s="915"/>
      <c r="H6" s="915"/>
      <c r="I6" s="915"/>
      <c r="J6" s="916"/>
      <c r="K6" s="484"/>
    </row>
    <row r="7" spans="1:11" ht="6.75" customHeight="1">
      <c r="A7" s="484"/>
      <c r="B7" s="486"/>
      <c r="C7" s="484"/>
      <c r="D7" s="484"/>
      <c r="E7" s="484"/>
      <c r="F7" s="484"/>
      <c r="G7" s="484"/>
      <c r="H7" s="484"/>
      <c r="I7" s="484"/>
      <c r="J7" s="484"/>
      <c r="K7" s="484"/>
    </row>
    <row r="8" spans="1:11" ht="15.75">
      <c r="A8" s="484"/>
      <c r="B8" s="487" t="s">
        <v>0</v>
      </c>
      <c r="C8" s="488"/>
      <c r="D8" s="484"/>
      <c r="E8" s="917" t="s">
        <v>666</v>
      </c>
      <c r="F8" s="918"/>
      <c r="G8" s="918"/>
      <c r="H8" s="918"/>
      <c r="I8" s="918"/>
      <c r="J8" s="919"/>
      <c r="K8" s="484"/>
    </row>
    <row r="9" spans="1:11" ht="6" customHeight="1">
      <c r="A9" s="484"/>
      <c r="B9" s="487"/>
      <c r="C9" s="488"/>
      <c r="D9" s="484"/>
      <c r="E9" s="484"/>
      <c r="F9" s="484"/>
      <c r="G9" s="484"/>
      <c r="H9" s="484"/>
      <c r="I9" s="484"/>
      <c r="J9" s="484"/>
      <c r="K9" s="484"/>
    </row>
    <row r="10" spans="1:11" ht="15.75">
      <c r="A10" s="484"/>
      <c r="B10" s="487" t="s">
        <v>1</v>
      </c>
      <c r="C10" s="488"/>
      <c r="D10" s="484"/>
      <c r="E10" s="895" t="s">
        <v>709</v>
      </c>
      <c r="F10" s="895"/>
      <c r="G10" s="895"/>
      <c r="H10" s="895"/>
      <c r="I10" s="895"/>
      <c r="J10" s="895"/>
      <c r="K10" s="484"/>
    </row>
    <row r="11" spans="1:11" ht="2.25" customHeight="1">
      <c r="A11" s="484"/>
      <c r="B11" s="487"/>
      <c r="C11" s="488"/>
      <c r="D11" s="484"/>
      <c r="E11" s="484"/>
      <c r="F11" s="484"/>
      <c r="G11" s="484"/>
      <c r="H11" s="484"/>
      <c r="I11" s="484"/>
      <c r="J11" s="484"/>
      <c r="K11" s="484"/>
    </row>
    <row r="12" spans="1:11" ht="15.75">
      <c r="A12" s="484"/>
      <c r="B12" s="895"/>
      <c r="C12" s="895"/>
      <c r="D12" s="895"/>
      <c r="E12" s="895"/>
      <c r="F12" s="895"/>
      <c r="G12" s="895"/>
      <c r="H12" s="895"/>
      <c r="I12" s="895"/>
      <c r="J12" s="895"/>
      <c r="K12" s="484"/>
    </row>
    <row r="13" spans="1:11" ht="2.25" customHeight="1">
      <c r="A13" s="484"/>
      <c r="B13" s="487"/>
      <c r="C13" s="488"/>
      <c r="D13" s="484"/>
      <c r="E13" s="484"/>
      <c r="F13" s="484"/>
      <c r="G13" s="484"/>
      <c r="H13" s="484"/>
      <c r="I13" s="484"/>
      <c r="J13" s="484"/>
      <c r="K13" s="484"/>
    </row>
    <row r="14" spans="1:11" ht="15.75">
      <c r="A14" s="484"/>
      <c r="B14" s="487" t="s">
        <v>2</v>
      </c>
      <c r="C14" s="488"/>
      <c r="D14" s="484"/>
      <c r="E14" s="484"/>
      <c r="F14" s="895" t="s">
        <v>668</v>
      </c>
      <c r="G14" s="895"/>
      <c r="H14" s="895"/>
      <c r="I14" s="895"/>
      <c r="J14" s="895"/>
      <c r="K14" s="484"/>
    </row>
    <row r="15" spans="1:11" ht="2.25" customHeight="1">
      <c r="A15" s="484"/>
      <c r="B15" s="487"/>
      <c r="C15" s="488"/>
      <c r="D15" s="484"/>
      <c r="E15" s="484"/>
      <c r="F15" s="484"/>
      <c r="G15" s="484"/>
      <c r="H15" s="484"/>
      <c r="I15" s="484"/>
      <c r="J15" s="484"/>
      <c r="K15" s="484"/>
    </row>
    <row r="16" spans="1:11" ht="15.75">
      <c r="A16" s="484"/>
      <c r="B16" s="895"/>
      <c r="C16" s="895"/>
      <c r="D16" s="895"/>
      <c r="E16" s="895"/>
      <c r="F16" s="895"/>
      <c r="G16" s="895"/>
      <c r="H16" s="895"/>
      <c r="I16" s="895"/>
      <c r="J16" s="895"/>
      <c r="K16" s="484"/>
    </row>
    <row r="17" spans="1:11" ht="2.25" customHeight="1">
      <c r="A17" s="484"/>
      <c r="B17" s="487"/>
      <c r="C17" s="488"/>
      <c r="D17" s="484"/>
      <c r="E17" s="484"/>
      <c r="F17" s="484"/>
      <c r="G17" s="484"/>
      <c r="H17" s="484"/>
      <c r="I17" s="484"/>
      <c r="J17" s="484"/>
      <c r="K17" s="484"/>
    </row>
    <row r="18" spans="1:11" ht="15.75">
      <c r="A18" s="484"/>
      <c r="B18" s="487" t="s">
        <v>3</v>
      </c>
      <c r="C18" s="488"/>
      <c r="D18" s="484"/>
      <c r="E18" s="484"/>
      <c r="F18" s="893">
        <v>11000</v>
      </c>
      <c r="G18" s="894"/>
      <c r="H18" s="489" t="s">
        <v>667</v>
      </c>
      <c r="I18" s="489"/>
      <c r="J18" s="490"/>
      <c r="K18" s="484"/>
    </row>
    <row r="19" spans="1:11" ht="6.75" customHeight="1">
      <c r="A19" s="484"/>
      <c r="B19" s="487"/>
      <c r="C19" s="488"/>
      <c r="D19" s="484"/>
      <c r="E19" s="484"/>
      <c r="F19" s="484"/>
      <c r="G19" s="484"/>
      <c r="H19" s="484"/>
      <c r="I19" s="484"/>
      <c r="J19" s="484"/>
      <c r="K19" s="484"/>
    </row>
    <row r="20" spans="1:11" ht="15.75" customHeight="1">
      <c r="A20" s="484"/>
      <c r="B20" s="487" t="s">
        <v>690</v>
      </c>
      <c r="C20" s="488"/>
      <c r="D20" s="484"/>
      <c r="E20" s="920" t="s">
        <v>707</v>
      </c>
      <c r="F20" s="921"/>
      <c r="G20" s="921"/>
      <c r="H20" s="921"/>
      <c r="I20" s="921"/>
      <c r="J20" s="922"/>
      <c r="K20" s="484"/>
    </row>
    <row r="21" spans="1:11" ht="4.5" customHeight="1">
      <c r="A21" s="484"/>
      <c r="B21" s="487"/>
      <c r="C21" s="488"/>
      <c r="D21" s="484"/>
      <c r="E21" s="491"/>
      <c r="F21" s="491"/>
      <c r="G21" s="491"/>
      <c r="H21" s="491"/>
      <c r="I21" s="491"/>
      <c r="J21" s="491"/>
      <c r="K21" s="484"/>
    </row>
    <row r="22" spans="1:11" ht="12.75" customHeight="1">
      <c r="A22" s="484"/>
      <c r="B22" s="487" t="s">
        <v>691</v>
      </c>
      <c r="C22" s="488"/>
      <c r="D22" s="484"/>
      <c r="E22" s="491"/>
      <c r="F22" s="491"/>
      <c r="G22" s="491"/>
      <c r="H22" s="491"/>
      <c r="I22" s="491"/>
      <c r="J22" s="491"/>
      <c r="K22" s="484"/>
    </row>
    <row r="23" spans="1:11" ht="15.75" customHeight="1">
      <c r="A23" s="484"/>
      <c r="B23" s="487" t="s">
        <v>692</v>
      </c>
      <c r="C23" s="488"/>
      <c r="D23" s="484"/>
      <c r="E23" s="491"/>
      <c r="F23" s="491"/>
      <c r="G23" s="491"/>
      <c r="H23" s="903">
        <v>10000</v>
      </c>
      <c r="I23" s="904"/>
      <c r="J23" s="489" t="s">
        <v>667</v>
      </c>
      <c r="K23" s="484"/>
    </row>
    <row r="24" spans="1:11" ht="3" customHeight="1">
      <c r="A24" s="484"/>
      <c r="B24" s="487"/>
      <c r="C24" s="488"/>
      <c r="D24" s="484"/>
      <c r="E24" s="491"/>
      <c r="F24" s="491"/>
      <c r="G24" s="491"/>
      <c r="H24" s="491"/>
      <c r="I24" s="491"/>
      <c r="J24" s="491"/>
      <c r="K24" s="484"/>
    </row>
    <row r="25" spans="1:11" ht="15.75" customHeight="1">
      <c r="A25" s="484"/>
      <c r="B25" s="487" t="s">
        <v>693</v>
      </c>
      <c r="C25" s="488"/>
      <c r="D25" s="484"/>
      <c r="E25" s="491"/>
      <c r="F25" s="491"/>
      <c r="G25" s="903">
        <v>1000</v>
      </c>
      <c r="H25" s="904"/>
      <c r="I25" s="489" t="s">
        <v>667</v>
      </c>
      <c r="J25" s="491"/>
      <c r="K25" s="484"/>
    </row>
    <row r="26" spans="1:11" ht="6.75" customHeight="1">
      <c r="A26" s="484"/>
      <c r="B26" s="487"/>
      <c r="C26" s="488"/>
      <c r="D26" s="484"/>
      <c r="E26" s="484"/>
      <c r="F26" s="484"/>
      <c r="G26" s="484"/>
      <c r="H26" s="484"/>
      <c r="I26" s="484"/>
      <c r="J26" s="484"/>
      <c r="K26" s="484"/>
    </row>
    <row r="27" spans="1:11" ht="15.75">
      <c r="A27" s="484"/>
      <c r="B27" s="487" t="s">
        <v>681</v>
      </c>
      <c r="C27" s="488"/>
      <c r="D27" s="484"/>
      <c r="E27" s="483">
        <v>24</v>
      </c>
      <c r="F27" s="492" t="s">
        <v>618</v>
      </c>
      <c r="G27" s="487" t="s">
        <v>617</v>
      </c>
      <c r="H27" s="493"/>
      <c r="I27" s="483">
        <v>16.5</v>
      </c>
      <c r="J27" s="494" t="s">
        <v>616</v>
      </c>
      <c r="K27" s="484"/>
    </row>
    <row r="28" spans="1:11" ht="2.25" customHeight="1">
      <c r="A28" s="484"/>
      <c r="B28" s="487"/>
      <c r="C28" s="488"/>
      <c r="D28" s="484"/>
      <c r="E28" s="493"/>
      <c r="F28" s="484"/>
      <c r="G28" s="493"/>
      <c r="H28" s="493"/>
      <c r="I28" s="493"/>
      <c r="J28" s="493"/>
      <c r="K28" s="484"/>
    </row>
    <row r="29" spans="1:11" ht="15.75" customHeight="1">
      <c r="A29" s="484"/>
      <c r="B29" s="487" t="s">
        <v>682</v>
      </c>
      <c r="C29" s="488"/>
      <c r="D29" s="484"/>
      <c r="E29" s="895" t="s">
        <v>669</v>
      </c>
      <c r="F29" s="895"/>
      <c r="G29" s="895"/>
      <c r="H29" s="895"/>
      <c r="I29" s="895"/>
      <c r="J29" s="895"/>
      <c r="K29" s="484"/>
    </row>
    <row r="30" spans="1:11" ht="2.25" customHeight="1">
      <c r="A30" s="484"/>
      <c r="B30" s="487"/>
      <c r="C30" s="488"/>
      <c r="D30" s="484"/>
      <c r="E30" s="484"/>
      <c r="F30" s="484"/>
      <c r="G30" s="484"/>
      <c r="H30" s="484"/>
      <c r="I30" s="484"/>
      <c r="J30" s="484"/>
      <c r="K30" s="484"/>
    </row>
    <row r="31" spans="1:11" ht="15.75">
      <c r="A31" s="484"/>
      <c r="B31" s="895"/>
      <c r="C31" s="895"/>
      <c r="D31" s="895"/>
      <c r="E31" s="895"/>
      <c r="F31" s="895"/>
      <c r="G31" s="895"/>
      <c r="H31" s="895"/>
      <c r="I31" s="895"/>
      <c r="J31" s="895"/>
      <c r="K31" s="484"/>
    </row>
    <row r="32" spans="1:11" ht="2.25" customHeight="1">
      <c r="A32" s="484"/>
      <c r="B32" s="487"/>
      <c r="C32" s="488"/>
      <c r="D32" s="484"/>
      <c r="E32" s="484"/>
      <c r="F32" s="484"/>
      <c r="G32" s="484"/>
      <c r="H32" s="484"/>
      <c r="I32" s="484"/>
      <c r="J32" s="484"/>
      <c r="K32" s="484"/>
    </row>
    <row r="33" spans="1:11" ht="15.75">
      <c r="A33" s="484"/>
      <c r="B33" s="895"/>
      <c r="C33" s="895"/>
      <c r="D33" s="895"/>
      <c r="E33" s="895"/>
      <c r="F33" s="895"/>
      <c r="G33" s="895"/>
      <c r="H33" s="895"/>
      <c r="I33" s="895"/>
      <c r="J33" s="895"/>
      <c r="K33" s="484"/>
    </row>
    <row r="34" spans="1:11" ht="2.25" customHeight="1">
      <c r="A34" s="484"/>
      <c r="B34" s="487"/>
      <c r="C34" s="488"/>
      <c r="D34" s="484"/>
      <c r="E34" s="484"/>
      <c r="F34" s="484"/>
      <c r="G34" s="484"/>
      <c r="H34" s="484"/>
      <c r="I34" s="484"/>
      <c r="J34" s="484"/>
      <c r="K34" s="484"/>
    </row>
    <row r="35" spans="1:11" ht="15.75" customHeight="1">
      <c r="A35" s="484"/>
      <c r="B35" s="913" t="s">
        <v>683</v>
      </c>
      <c r="C35" s="913"/>
      <c r="D35" s="913"/>
      <c r="E35" s="913"/>
      <c r="F35" s="913"/>
      <c r="G35" s="913"/>
      <c r="H35" s="913"/>
      <c r="I35" s="913"/>
      <c r="J35" s="913"/>
      <c r="K35" s="484"/>
    </row>
    <row r="36" spans="1:11" ht="15.75" customHeight="1">
      <c r="A36" s="484"/>
      <c r="B36" s="913"/>
      <c r="C36" s="913"/>
      <c r="D36" s="913"/>
      <c r="E36" s="913"/>
      <c r="F36" s="913"/>
      <c r="G36" s="913"/>
      <c r="H36" s="913"/>
      <c r="I36" s="913"/>
      <c r="J36" s="913"/>
      <c r="K36" s="484"/>
    </row>
    <row r="37" spans="1:11" ht="15.75" customHeight="1">
      <c r="A37" s="484"/>
      <c r="B37" s="495"/>
      <c r="C37" s="495"/>
      <c r="D37" s="890">
        <f>D39+F41+E43+E45+H47+D49+F51+F53+E55+G57+H60+C62</f>
        <v>32730</v>
      </c>
      <c r="E37" s="901"/>
      <c r="F37" s="902"/>
      <c r="G37" s="495" t="s">
        <v>619</v>
      </c>
      <c r="H37" s="496"/>
      <c r="I37" s="496"/>
      <c r="J37" s="496"/>
      <c r="K37" s="484"/>
    </row>
    <row r="38" spans="1:11" ht="15.75">
      <c r="A38" s="484"/>
      <c r="B38" s="487" t="s">
        <v>156</v>
      </c>
      <c r="C38" s="488"/>
      <c r="D38" s="484"/>
      <c r="E38" s="484"/>
      <c r="F38" s="484"/>
      <c r="G38" s="484"/>
      <c r="H38" s="484"/>
      <c r="I38" s="484"/>
      <c r="J38" s="484"/>
      <c r="K38" s="484"/>
    </row>
    <row r="39" spans="1:11" ht="31.5">
      <c r="A39" s="484"/>
      <c r="B39" s="487" t="s">
        <v>4</v>
      </c>
      <c r="C39" s="488"/>
      <c r="D39" s="893">
        <v>20000</v>
      </c>
      <c r="E39" s="896"/>
      <c r="F39" s="894"/>
      <c r="G39" s="495" t="s">
        <v>619</v>
      </c>
      <c r="H39" s="493"/>
      <c r="I39" s="493"/>
      <c r="J39" s="493"/>
      <c r="K39" s="484"/>
    </row>
    <row r="40" spans="1:11" ht="2.25" customHeight="1">
      <c r="A40" s="484"/>
      <c r="B40" s="487"/>
      <c r="C40" s="488"/>
      <c r="D40" s="493"/>
      <c r="E40" s="493"/>
      <c r="F40" s="493"/>
      <c r="G40" s="493"/>
      <c r="H40" s="493"/>
      <c r="I40" s="493"/>
      <c r="J40" s="493"/>
      <c r="K40" s="484"/>
    </row>
    <row r="41" spans="1:11" ht="15.75">
      <c r="A41" s="484"/>
      <c r="B41" s="497" t="s">
        <v>5</v>
      </c>
      <c r="C41" s="488"/>
      <c r="D41" s="484"/>
      <c r="E41" s="484"/>
      <c r="F41" s="893">
        <v>1000</v>
      </c>
      <c r="G41" s="896"/>
      <c r="H41" s="894"/>
      <c r="I41" s="495" t="s">
        <v>619</v>
      </c>
      <c r="J41" s="484"/>
      <c r="K41" s="484"/>
    </row>
    <row r="42" spans="1:11" ht="2.25" customHeight="1">
      <c r="A42" s="484"/>
      <c r="B42" s="497"/>
      <c r="C42" s="488"/>
      <c r="D42" s="484"/>
      <c r="E42" s="484"/>
      <c r="F42" s="493"/>
      <c r="G42" s="493"/>
      <c r="H42" s="493"/>
      <c r="I42" s="493"/>
      <c r="J42" s="484"/>
      <c r="K42" s="484"/>
    </row>
    <row r="43" spans="1:11" ht="15.75">
      <c r="A43" s="484"/>
      <c r="B43" s="497" t="s">
        <v>6</v>
      </c>
      <c r="C43" s="488"/>
      <c r="D43" s="484"/>
      <c r="E43" s="893">
        <v>1000</v>
      </c>
      <c r="F43" s="896"/>
      <c r="G43" s="894"/>
      <c r="H43" s="495" t="s">
        <v>619</v>
      </c>
      <c r="I43" s="493"/>
      <c r="J43" s="484"/>
      <c r="K43" s="484"/>
    </row>
    <row r="44" spans="1:11" ht="2.25" customHeight="1">
      <c r="A44" s="484"/>
      <c r="B44" s="497"/>
      <c r="C44" s="488"/>
      <c r="D44" s="484"/>
      <c r="E44" s="484"/>
      <c r="F44" s="493"/>
      <c r="G44" s="493"/>
      <c r="H44" s="493"/>
      <c r="I44" s="493"/>
      <c r="J44" s="484"/>
      <c r="K44" s="484"/>
    </row>
    <row r="45" spans="1:11" ht="15.75">
      <c r="A45" s="484"/>
      <c r="B45" s="497" t="s">
        <v>671</v>
      </c>
      <c r="C45" s="488"/>
      <c r="D45" s="484"/>
      <c r="E45" s="893">
        <v>1000</v>
      </c>
      <c r="F45" s="896"/>
      <c r="G45" s="894"/>
      <c r="H45" s="495" t="s">
        <v>619</v>
      </c>
      <c r="I45" s="493"/>
      <c r="J45" s="484"/>
      <c r="K45" s="484"/>
    </row>
    <row r="46" spans="1:11" ht="2.25" customHeight="1">
      <c r="A46" s="484"/>
      <c r="B46" s="497"/>
      <c r="C46" s="488"/>
      <c r="D46" s="484"/>
      <c r="E46" s="484"/>
      <c r="F46" s="493"/>
      <c r="G46" s="491"/>
      <c r="H46" s="491"/>
      <c r="I46" s="491"/>
      <c r="J46" s="484"/>
      <c r="K46" s="484"/>
    </row>
    <row r="47" spans="1:11" ht="15.75">
      <c r="A47" s="484"/>
      <c r="B47" s="487" t="s">
        <v>672</v>
      </c>
      <c r="C47" s="488"/>
      <c r="D47" s="484"/>
      <c r="E47" s="484"/>
      <c r="F47" s="493"/>
      <c r="G47" s="493"/>
      <c r="H47" s="892">
        <v>1000</v>
      </c>
      <c r="I47" s="892"/>
      <c r="J47" s="495" t="s">
        <v>619</v>
      </c>
      <c r="K47" s="484"/>
    </row>
    <row r="48" spans="1:11" ht="2.25" customHeight="1">
      <c r="A48" s="484"/>
      <c r="B48" s="497"/>
      <c r="C48" s="488"/>
      <c r="D48" s="484"/>
      <c r="E48" s="484"/>
      <c r="F48" s="493"/>
      <c r="G48" s="493"/>
      <c r="H48" s="491"/>
      <c r="I48" s="491"/>
      <c r="J48" s="495"/>
      <c r="K48" s="484"/>
    </row>
    <row r="49" spans="1:11" ht="31.5">
      <c r="A49" s="484"/>
      <c r="B49" s="497" t="s">
        <v>673</v>
      </c>
      <c r="C49" s="488"/>
      <c r="D49" s="893">
        <v>100</v>
      </c>
      <c r="E49" s="894"/>
      <c r="F49" s="495" t="s">
        <v>619</v>
      </c>
      <c r="G49" s="489"/>
      <c r="H49" s="495"/>
      <c r="I49" s="493"/>
      <c r="J49" s="484"/>
      <c r="K49" s="484"/>
    </row>
    <row r="50" spans="1:11" ht="2.25" customHeight="1">
      <c r="A50" s="484"/>
      <c r="B50" s="497"/>
      <c r="C50" s="488"/>
      <c r="D50" s="484"/>
      <c r="E50" s="493"/>
      <c r="F50" s="493"/>
      <c r="G50" s="493"/>
      <c r="H50" s="493"/>
      <c r="I50" s="493"/>
      <c r="J50" s="484"/>
      <c r="K50" s="484"/>
    </row>
    <row r="51" spans="1:11" ht="15.75">
      <c r="A51" s="484"/>
      <c r="B51" s="497" t="s">
        <v>674</v>
      </c>
      <c r="C51" s="488"/>
      <c r="D51" s="484"/>
      <c r="E51" s="484"/>
      <c r="F51" s="893">
        <v>500</v>
      </c>
      <c r="G51" s="896"/>
      <c r="H51" s="894"/>
      <c r="I51" s="495" t="s">
        <v>619</v>
      </c>
      <c r="J51" s="484"/>
      <c r="K51" s="484"/>
    </row>
    <row r="52" spans="1:11" ht="2.25" customHeight="1">
      <c r="A52" s="484"/>
      <c r="B52" s="497"/>
      <c r="C52" s="488"/>
      <c r="D52" s="484"/>
      <c r="E52" s="484"/>
      <c r="F52" s="493"/>
      <c r="G52" s="491"/>
      <c r="H52" s="491"/>
      <c r="I52" s="491"/>
      <c r="J52" s="484"/>
      <c r="K52" s="484"/>
    </row>
    <row r="53" spans="1:11" ht="15.75">
      <c r="A53" s="484"/>
      <c r="B53" s="497" t="s">
        <v>7</v>
      </c>
      <c r="C53" s="488"/>
      <c r="D53" s="484"/>
      <c r="E53" s="484"/>
      <c r="F53" s="892">
        <v>1000</v>
      </c>
      <c r="G53" s="892"/>
      <c r="H53" s="892"/>
      <c r="I53" s="495" t="s">
        <v>619</v>
      </c>
      <c r="J53" s="484"/>
      <c r="K53" s="484"/>
    </row>
    <row r="54" spans="1:11" ht="2.25" customHeight="1">
      <c r="A54" s="484"/>
      <c r="B54" s="497"/>
      <c r="C54" s="488"/>
      <c r="D54" s="484"/>
      <c r="E54" s="484"/>
      <c r="F54" s="493"/>
      <c r="G54" s="493"/>
      <c r="H54" s="493"/>
      <c r="I54" s="495"/>
      <c r="J54" s="484"/>
      <c r="K54" s="484"/>
    </row>
    <row r="55" spans="1:11" ht="15.75">
      <c r="A55" s="484"/>
      <c r="B55" s="497" t="s">
        <v>675</v>
      </c>
      <c r="C55" s="488"/>
      <c r="D55" s="484"/>
      <c r="E55" s="892">
        <v>1000</v>
      </c>
      <c r="F55" s="892"/>
      <c r="G55" s="892"/>
      <c r="H55" s="495" t="s">
        <v>619</v>
      </c>
      <c r="I55" s="484"/>
      <c r="J55" s="484"/>
      <c r="K55" s="484"/>
    </row>
    <row r="56" spans="1:11" ht="2.25" customHeight="1">
      <c r="A56" s="484"/>
      <c r="B56" s="497"/>
      <c r="C56" s="488"/>
      <c r="D56" s="484"/>
      <c r="E56" s="484"/>
      <c r="F56" s="493"/>
      <c r="G56" s="493"/>
      <c r="H56" s="493"/>
      <c r="I56" s="495"/>
      <c r="J56" s="484"/>
      <c r="K56" s="484"/>
    </row>
    <row r="57" spans="1:14" ht="15.75">
      <c r="A57" s="484"/>
      <c r="B57" s="498" t="s">
        <v>670</v>
      </c>
      <c r="C57" s="488"/>
      <c r="D57" s="484"/>
      <c r="E57" s="484"/>
      <c r="F57" s="484"/>
      <c r="G57" s="898">
        <f>F18*I27/100/12*E27</f>
        <v>3630</v>
      </c>
      <c r="H57" s="899"/>
      <c r="I57" s="900"/>
      <c r="J57" s="495" t="s">
        <v>619</v>
      </c>
      <c r="K57" s="484"/>
      <c r="L57" s="484"/>
      <c r="M57" s="484"/>
      <c r="N57" s="484"/>
    </row>
    <row r="58" spans="1:11" ht="6" customHeight="1">
      <c r="A58" s="484"/>
      <c r="B58" s="484"/>
      <c r="C58" s="484"/>
      <c r="D58" s="484"/>
      <c r="E58" s="495"/>
      <c r="F58" s="493"/>
      <c r="G58" s="493"/>
      <c r="H58" s="493"/>
      <c r="I58" s="493"/>
      <c r="J58" s="484"/>
      <c r="K58" s="484"/>
    </row>
    <row r="59" spans="1:11" ht="15.75">
      <c r="A59" s="484"/>
      <c r="B59" s="499" t="s">
        <v>705</v>
      </c>
      <c r="C59" s="488"/>
      <c r="D59" s="484"/>
      <c r="E59" s="484"/>
      <c r="F59" s="484"/>
      <c r="G59" s="484"/>
      <c r="H59" s="484"/>
      <c r="I59" s="484"/>
      <c r="J59" s="484"/>
      <c r="K59" s="484"/>
    </row>
    <row r="60" spans="1:11" ht="15.75">
      <c r="A60" s="484"/>
      <c r="B60" s="487" t="s">
        <v>706</v>
      </c>
      <c r="C60" s="488"/>
      <c r="D60" s="488"/>
      <c r="E60" s="488"/>
      <c r="F60" s="488"/>
      <c r="G60" s="489"/>
      <c r="H60" s="893">
        <v>2000</v>
      </c>
      <c r="I60" s="894"/>
      <c r="J60" s="495" t="s">
        <v>619</v>
      </c>
      <c r="K60" s="484"/>
    </row>
    <row r="61" spans="1:11" ht="2.25" customHeight="1">
      <c r="A61" s="484"/>
      <c r="B61" s="500"/>
      <c r="C61" s="501"/>
      <c r="D61" s="491"/>
      <c r="E61" s="491"/>
      <c r="F61" s="491"/>
      <c r="G61" s="493"/>
      <c r="H61" s="493"/>
      <c r="I61" s="493"/>
      <c r="J61" s="493"/>
      <c r="K61" s="484"/>
    </row>
    <row r="62" spans="1:11" ht="31.5">
      <c r="A62" s="484"/>
      <c r="B62" s="500" t="s">
        <v>8</v>
      </c>
      <c r="C62" s="892">
        <v>500</v>
      </c>
      <c r="D62" s="892"/>
      <c r="E62" s="892"/>
      <c r="F62" s="495" t="s">
        <v>619</v>
      </c>
      <c r="G62" s="493"/>
      <c r="H62" s="493"/>
      <c r="I62" s="493"/>
      <c r="J62" s="493"/>
      <c r="K62" s="484"/>
    </row>
    <row r="63" spans="1:11" ht="15.75">
      <c r="A63" s="484"/>
      <c r="B63" s="502"/>
      <c r="C63" s="501"/>
      <c r="D63" s="493"/>
      <c r="E63" s="493"/>
      <c r="F63" s="493"/>
      <c r="G63" s="493"/>
      <c r="H63" s="493"/>
      <c r="I63" s="493"/>
      <c r="J63" s="493"/>
      <c r="K63" s="484"/>
    </row>
    <row r="64" spans="1:11" ht="15.75">
      <c r="A64" s="484"/>
      <c r="B64" s="502"/>
      <c r="C64" s="501"/>
      <c r="D64" s="493"/>
      <c r="E64" s="493"/>
      <c r="F64" s="493"/>
      <c r="G64" s="493"/>
      <c r="H64" s="493"/>
      <c r="I64" s="493"/>
      <c r="J64" s="493"/>
      <c r="K64" s="484"/>
    </row>
    <row r="65" spans="1:11" ht="15.75">
      <c r="A65" s="484"/>
      <c r="B65" s="487" t="s">
        <v>694</v>
      </c>
      <c r="C65" s="488"/>
      <c r="D65" s="484"/>
      <c r="E65" s="489"/>
      <c r="F65" s="489"/>
      <c r="G65" s="489"/>
      <c r="H65" s="888">
        <v>35000</v>
      </c>
      <c r="I65" s="889"/>
      <c r="J65" s="495" t="s">
        <v>619</v>
      </c>
      <c r="K65" s="484"/>
    </row>
    <row r="66" spans="1:11" ht="5.25" customHeight="1">
      <c r="A66" s="484"/>
      <c r="B66" s="487"/>
      <c r="C66" s="488"/>
      <c r="D66" s="484"/>
      <c r="E66" s="493"/>
      <c r="F66" s="493"/>
      <c r="G66" s="493"/>
      <c r="H66" s="484"/>
      <c r="I66" s="484"/>
      <c r="J66" s="484"/>
      <c r="K66" s="484"/>
    </row>
    <row r="67" spans="1:11" ht="15.75">
      <c r="A67" s="484"/>
      <c r="B67" s="487" t="s">
        <v>684</v>
      </c>
      <c r="C67" s="488"/>
      <c r="D67" s="484"/>
      <c r="E67" s="489"/>
      <c r="F67" s="489"/>
      <c r="G67" s="489"/>
      <c r="H67" s="890">
        <f>H65-D37</f>
        <v>2270</v>
      </c>
      <c r="I67" s="891"/>
      <c r="J67" s="495" t="s">
        <v>619</v>
      </c>
      <c r="K67" s="484"/>
    </row>
    <row r="68" spans="1:11" ht="6" customHeight="1">
      <c r="A68" s="484"/>
      <c r="B68" s="487"/>
      <c r="C68" s="488"/>
      <c r="D68" s="484"/>
      <c r="E68" s="484"/>
      <c r="F68" s="484"/>
      <c r="G68" s="484"/>
      <c r="H68" s="495"/>
      <c r="I68" s="484"/>
      <c r="J68" s="484"/>
      <c r="K68" s="484"/>
    </row>
    <row r="69" spans="1:11" ht="15.75">
      <c r="A69" s="484"/>
      <c r="B69" s="502" t="s">
        <v>685</v>
      </c>
      <c r="C69" s="501"/>
      <c r="D69" s="493"/>
      <c r="E69" s="493"/>
      <c r="F69" s="893">
        <v>700</v>
      </c>
      <c r="G69" s="894"/>
      <c r="H69" s="495" t="s">
        <v>619</v>
      </c>
      <c r="I69" s="495"/>
      <c r="J69" s="493"/>
      <c r="K69" s="484"/>
    </row>
    <row r="70" spans="1:11" ht="6" customHeight="1">
      <c r="A70" s="484"/>
      <c r="B70" s="502"/>
      <c r="C70" s="501"/>
      <c r="D70" s="493"/>
      <c r="E70" s="493"/>
      <c r="F70" s="493"/>
      <c r="G70" s="493"/>
      <c r="H70" s="493"/>
      <c r="I70" s="493"/>
      <c r="J70" s="493"/>
      <c r="K70" s="484"/>
    </row>
    <row r="71" spans="1:11" ht="15.75">
      <c r="A71" s="484"/>
      <c r="B71" s="502" t="s">
        <v>686</v>
      </c>
      <c r="C71" s="501"/>
      <c r="D71" s="493"/>
      <c r="E71" s="493"/>
      <c r="F71" s="493"/>
      <c r="G71" s="493"/>
      <c r="H71" s="493"/>
      <c r="I71" s="493"/>
      <c r="J71" s="493"/>
      <c r="K71" s="484"/>
    </row>
    <row r="72" spans="1:11" ht="2.25" customHeight="1">
      <c r="A72" s="484"/>
      <c r="B72" s="502"/>
      <c r="C72" s="501"/>
      <c r="D72" s="493"/>
      <c r="E72" s="493"/>
      <c r="F72" s="493"/>
      <c r="G72" s="493"/>
      <c r="H72" s="493"/>
      <c r="I72" s="493"/>
      <c r="J72" s="493"/>
      <c r="K72" s="484"/>
    </row>
    <row r="73" spans="1:11" ht="15.75" customHeight="1">
      <c r="A73" s="484"/>
      <c r="B73" s="897">
        <f>H67-F69</f>
        <v>1570</v>
      </c>
      <c r="C73" s="897"/>
      <c r="D73" s="897"/>
      <c r="E73" s="495" t="s">
        <v>619</v>
      </c>
      <c r="F73" s="493"/>
      <c r="G73" s="493"/>
      <c r="H73" s="493"/>
      <c r="I73" s="493"/>
      <c r="J73" s="493"/>
      <c r="K73" s="484"/>
    </row>
    <row r="74" spans="1:11" ht="3" customHeight="1">
      <c r="A74" s="484"/>
      <c r="B74" s="502"/>
      <c r="C74" s="501"/>
      <c r="D74" s="493"/>
      <c r="E74" s="493"/>
      <c r="F74" s="493"/>
      <c r="G74" s="493"/>
      <c r="H74" s="493"/>
      <c r="I74" s="493"/>
      <c r="J74" s="493"/>
      <c r="K74" s="484"/>
    </row>
    <row r="75" spans="1:11" ht="15.75">
      <c r="A75" s="484"/>
      <c r="B75" s="502" t="s">
        <v>687</v>
      </c>
      <c r="C75" s="501"/>
      <c r="D75" s="493"/>
      <c r="E75" s="493"/>
      <c r="F75" s="493"/>
      <c r="G75" s="493"/>
      <c r="H75" s="493"/>
      <c r="I75" s="503"/>
      <c r="J75" s="493"/>
      <c r="K75" s="484"/>
    </row>
    <row r="76" spans="1:11" ht="1.5" customHeight="1">
      <c r="A76" s="484"/>
      <c r="B76" s="502"/>
      <c r="C76" s="501"/>
      <c r="D76" s="493"/>
      <c r="E76" s="493"/>
      <c r="F76" s="493"/>
      <c r="G76" s="493"/>
      <c r="H76" s="493"/>
      <c r="I76" s="503"/>
      <c r="J76" s="493"/>
      <c r="K76" s="484"/>
    </row>
    <row r="77" spans="1:11" ht="15" customHeight="1">
      <c r="A77" s="484"/>
      <c r="B77" s="906" t="str">
        <f>IF(E20="Пополнение оборотных средств","Выручка организации",IF(E20="Инвестиционные цели","Прибыль организации","Выручка и прибыль организации"))</f>
        <v>Выручка и прибыль организации</v>
      </c>
      <c r="C77" s="907"/>
      <c r="D77" s="907"/>
      <c r="E77" s="907"/>
      <c r="F77" s="907"/>
      <c r="G77" s="907"/>
      <c r="H77" s="908"/>
      <c r="I77" s="504"/>
      <c r="J77" s="493"/>
      <c r="K77" s="484"/>
    </row>
    <row r="78" spans="1:11" ht="1.5" customHeight="1">
      <c r="A78" s="484"/>
      <c r="B78" s="502"/>
      <c r="C78" s="501"/>
      <c r="D78" s="493"/>
      <c r="E78" s="493"/>
      <c r="F78" s="493"/>
      <c r="G78" s="493"/>
      <c r="H78" s="493"/>
      <c r="I78" s="503"/>
      <c r="J78" s="493"/>
      <c r="K78" s="484"/>
    </row>
    <row r="79" spans="1:11" ht="15.75">
      <c r="A79" s="484"/>
      <c r="B79" s="502" t="s">
        <v>676</v>
      </c>
      <c r="C79" s="501"/>
      <c r="D79" s="493"/>
      <c r="E79" s="493"/>
      <c r="F79" s="493"/>
      <c r="G79" s="493"/>
      <c r="H79" s="493"/>
      <c r="I79" s="503"/>
      <c r="J79" s="493"/>
      <c r="K79" s="484"/>
    </row>
    <row r="80" spans="1:11" ht="3" customHeight="1">
      <c r="A80" s="484"/>
      <c r="B80" s="502"/>
      <c r="C80" s="501"/>
      <c r="D80" s="493"/>
      <c r="E80" s="493"/>
      <c r="F80" s="493"/>
      <c r="G80" s="493"/>
      <c r="H80" s="493"/>
      <c r="I80" s="503"/>
      <c r="J80" s="493"/>
      <c r="K80" s="484"/>
    </row>
    <row r="81" spans="1:22" ht="36">
      <c r="A81" s="484"/>
      <c r="B81" s="909" t="s">
        <v>677</v>
      </c>
      <c r="C81" s="911"/>
      <c r="D81" s="911"/>
      <c r="E81" s="910"/>
      <c r="F81" s="909" t="s">
        <v>678</v>
      </c>
      <c r="G81" s="910"/>
      <c r="H81" s="505" t="s">
        <v>679</v>
      </c>
      <c r="I81" s="884" t="s">
        <v>680</v>
      </c>
      <c r="J81" s="885"/>
      <c r="K81" s="484"/>
      <c r="Q81" s="923" t="s">
        <v>704</v>
      </c>
      <c r="R81" s="923"/>
      <c r="S81" s="923"/>
      <c r="T81" s="923"/>
      <c r="U81" s="923"/>
      <c r="V81" s="923"/>
    </row>
    <row r="82" spans="1:22" ht="27" customHeight="1">
      <c r="A82" s="484"/>
      <c r="B82" s="924" t="s">
        <v>710</v>
      </c>
      <c r="C82" s="924"/>
      <c r="D82" s="924"/>
      <c r="E82" s="924"/>
      <c r="F82" s="905" t="s">
        <v>699</v>
      </c>
      <c r="G82" s="905"/>
      <c r="H82" s="510">
        <v>15000</v>
      </c>
      <c r="I82" s="886" t="s">
        <v>700</v>
      </c>
      <c r="J82" s="887"/>
      <c r="K82" s="484"/>
      <c r="Q82" s="923"/>
      <c r="R82" s="923"/>
      <c r="S82" s="923"/>
      <c r="T82" s="923"/>
      <c r="U82" s="923"/>
      <c r="V82" s="923"/>
    </row>
    <row r="83" spans="1:22" ht="27" customHeight="1">
      <c r="A83" s="484"/>
      <c r="B83" s="924" t="s">
        <v>711</v>
      </c>
      <c r="C83" s="924"/>
      <c r="D83" s="924"/>
      <c r="E83" s="924"/>
      <c r="F83" s="905" t="s">
        <v>701</v>
      </c>
      <c r="G83" s="905"/>
      <c r="H83" s="510" t="s">
        <v>703</v>
      </c>
      <c r="I83" s="886" t="s">
        <v>702</v>
      </c>
      <c r="J83" s="887"/>
      <c r="K83" s="484"/>
      <c r="Q83" s="923"/>
      <c r="R83" s="923"/>
      <c r="S83" s="923"/>
      <c r="T83" s="923"/>
      <c r="U83" s="923"/>
      <c r="V83" s="923"/>
    </row>
    <row r="84" spans="1:22" ht="27" customHeight="1">
      <c r="A84" s="484"/>
      <c r="B84" s="924"/>
      <c r="C84" s="924"/>
      <c r="D84" s="924"/>
      <c r="E84" s="924"/>
      <c r="F84" s="905"/>
      <c r="G84" s="905"/>
      <c r="H84" s="510"/>
      <c r="I84" s="886"/>
      <c r="J84" s="887"/>
      <c r="K84" s="484"/>
      <c r="Q84" s="923"/>
      <c r="R84" s="923"/>
      <c r="S84" s="923"/>
      <c r="T84" s="923"/>
      <c r="U84" s="923"/>
      <c r="V84" s="923"/>
    </row>
    <row r="85" spans="1:22" ht="27" customHeight="1">
      <c r="A85" s="484"/>
      <c r="B85" s="924"/>
      <c r="C85" s="924"/>
      <c r="D85" s="924"/>
      <c r="E85" s="924"/>
      <c r="F85" s="905"/>
      <c r="G85" s="905"/>
      <c r="H85" s="510"/>
      <c r="I85" s="886"/>
      <c r="J85" s="887"/>
      <c r="K85" s="484"/>
      <c r="Q85" s="923"/>
      <c r="R85" s="923"/>
      <c r="S85" s="923"/>
      <c r="T85" s="923"/>
      <c r="U85" s="923"/>
      <c r="V85" s="923"/>
    </row>
    <row r="86" spans="1:22" ht="27" customHeight="1">
      <c r="A86" s="484"/>
      <c r="B86" s="924"/>
      <c r="C86" s="924"/>
      <c r="D86" s="924"/>
      <c r="E86" s="924"/>
      <c r="F86" s="905"/>
      <c r="G86" s="905"/>
      <c r="H86" s="510"/>
      <c r="I86" s="886"/>
      <c r="J86" s="887"/>
      <c r="K86" s="484"/>
      <c r="Q86" s="923"/>
      <c r="R86" s="923"/>
      <c r="S86" s="923"/>
      <c r="T86" s="923"/>
      <c r="U86" s="923"/>
      <c r="V86" s="923"/>
    </row>
    <row r="87" spans="1:11" ht="15.75">
      <c r="A87" s="484"/>
      <c r="B87" s="502"/>
      <c r="C87" s="501"/>
      <c r="D87" s="493"/>
      <c r="E87" s="493"/>
      <c r="F87" s="493"/>
      <c r="G87" s="493"/>
      <c r="H87" s="493"/>
      <c r="I87" s="503"/>
      <c r="J87" s="493"/>
      <c r="K87" s="484"/>
    </row>
    <row r="88" spans="1:11" ht="15.75">
      <c r="A88" s="484"/>
      <c r="B88" s="502" t="s">
        <v>688</v>
      </c>
      <c r="C88" s="501"/>
      <c r="D88" s="493"/>
      <c r="E88" s="493"/>
      <c r="F88" s="493"/>
      <c r="G88" s="493"/>
      <c r="H88" s="491"/>
      <c r="I88" s="506">
        <f>B73/D37</f>
        <v>0.04796822487014971</v>
      </c>
      <c r="J88" s="493"/>
      <c r="K88" s="484"/>
    </row>
    <row r="89" spans="1:11" ht="6" customHeight="1">
      <c r="A89" s="484"/>
      <c r="B89" s="502"/>
      <c r="C89" s="501"/>
      <c r="D89" s="493"/>
      <c r="E89" s="493"/>
      <c r="F89" s="493"/>
      <c r="G89" s="493"/>
      <c r="H89" s="493"/>
      <c r="I89" s="491"/>
      <c r="J89" s="493"/>
      <c r="K89" s="484"/>
    </row>
    <row r="90" spans="1:16" ht="15.75">
      <c r="A90" s="484"/>
      <c r="B90" s="502" t="s">
        <v>689</v>
      </c>
      <c r="C90" s="501"/>
      <c r="D90" s="493"/>
      <c r="E90" s="493"/>
      <c r="F90" s="493"/>
      <c r="G90" s="493"/>
      <c r="H90" s="493"/>
      <c r="I90" s="507">
        <f>B73/F18</f>
        <v>0.14272727272727273</v>
      </c>
      <c r="J90" s="493"/>
      <c r="K90" s="484"/>
      <c r="M90" s="511">
        <f>H65-F18</f>
        <v>24000</v>
      </c>
      <c r="N90" s="382" t="s">
        <v>695</v>
      </c>
      <c r="O90" s="382">
        <f>IF(E20="Пополнение оборотных средств",IF(M90&gt;=0,0,1),0)</f>
        <v>0</v>
      </c>
      <c r="P90" s="382"/>
    </row>
    <row r="91" spans="1:16" ht="15.75">
      <c r="A91" s="484"/>
      <c r="B91" s="502"/>
      <c r="C91" s="501"/>
      <c r="D91" s="493"/>
      <c r="E91" s="493"/>
      <c r="F91" s="493"/>
      <c r="G91" s="493"/>
      <c r="H91" s="493"/>
      <c r="I91" s="503"/>
      <c r="J91" s="493"/>
      <c r="K91" s="484"/>
      <c r="M91" s="511">
        <f>B73-F18</f>
        <v>-9430</v>
      </c>
      <c r="N91" s="382" t="s">
        <v>696</v>
      </c>
      <c r="O91" s="382">
        <f>IF(E20="Инвестиционные цели",IF(M91&gt;=0,0,1),0)</f>
        <v>0</v>
      </c>
      <c r="P91" s="382"/>
    </row>
    <row r="92" spans="1:16" ht="15.75">
      <c r="A92" s="484"/>
      <c r="B92" s="502" t="str">
        <f>IF(P93=0,"Запрошенная сумма кредита полностью погашается за период кредитования за счет","Кредит не окупается! Пересмотрите ТЭО!")</f>
        <v>Запрошенная сумма кредита полностью погашается за период кредитования за счет</v>
      </c>
      <c r="C92" s="501"/>
      <c r="D92" s="493"/>
      <c r="E92" s="493"/>
      <c r="F92" s="493"/>
      <c r="G92" s="493"/>
      <c r="H92" s="493"/>
      <c r="I92" s="503"/>
      <c r="J92" s="493"/>
      <c r="K92" s="484"/>
      <c r="M92" s="382"/>
      <c r="N92" s="382"/>
      <c r="O92" s="382"/>
      <c r="P92" s="382" t="s">
        <v>698</v>
      </c>
    </row>
    <row r="93" spans="1:16" ht="15.75">
      <c r="A93" s="484"/>
      <c r="B93" s="502" t="str">
        <f>IF(P93=0,"обозначенных источников погашения.","")</f>
        <v>обозначенных источников погашения.</v>
      </c>
      <c r="C93" s="501"/>
      <c r="D93" s="493"/>
      <c r="E93" s="493"/>
      <c r="F93" s="493"/>
      <c r="G93" s="493"/>
      <c r="H93" s="493"/>
      <c r="I93" s="503"/>
      <c r="J93" s="493"/>
      <c r="K93" s="484"/>
      <c r="M93" s="382"/>
      <c r="N93" s="382"/>
      <c r="O93" s="382"/>
      <c r="P93" s="382">
        <f>O90+O91+O95+O96</f>
        <v>0</v>
      </c>
    </row>
    <row r="94" spans="1:16" ht="15.75">
      <c r="A94" s="484"/>
      <c r="B94" s="512">
        <f>IF(E20="Смешанные цели (пополнение оборотных средств, инвест.цели)",IF((H23+G25)&lt;&gt;F18,"Сумма кредита не верно конкретезирована по целям (п. 6.)! Пересмотрите!",""),"")</f>
      </c>
      <c r="C94" s="501"/>
      <c r="D94" s="493"/>
      <c r="E94" s="493"/>
      <c r="F94" s="493"/>
      <c r="G94" s="493"/>
      <c r="H94" s="493"/>
      <c r="I94" s="503"/>
      <c r="J94" s="493"/>
      <c r="K94" s="484"/>
      <c r="M94" s="382" t="s">
        <v>697</v>
      </c>
      <c r="N94" s="382"/>
      <c r="O94" s="382"/>
      <c r="P94" s="382"/>
    </row>
    <row r="95" spans="1:16" ht="15.75">
      <c r="A95" s="484"/>
      <c r="B95" s="487"/>
      <c r="C95" s="488"/>
      <c r="D95" s="484"/>
      <c r="E95" s="484"/>
      <c r="F95" s="484"/>
      <c r="G95" s="484"/>
      <c r="H95" s="484"/>
      <c r="I95" s="484"/>
      <c r="J95" s="484"/>
      <c r="K95" s="484"/>
      <c r="M95" s="511">
        <f>H65-H23</f>
        <v>25000</v>
      </c>
      <c r="N95" s="382" t="s">
        <v>695</v>
      </c>
      <c r="O95" s="382">
        <f>IF(E20="Смешанные цели (пополнение оборотных средств, инвест.цели)",IF(M95&gt;=0,0,1),0)</f>
        <v>0</v>
      </c>
      <c r="P95" s="382"/>
    </row>
    <row r="96" spans="1:16" ht="15.75">
      <c r="A96" s="484"/>
      <c r="B96" s="447" t="s">
        <v>157</v>
      </c>
      <c r="C96" s="447"/>
      <c r="D96" s="447"/>
      <c r="E96" s="447"/>
      <c r="F96" s="447"/>
      <c r="G96" s="447"/>
      <c r="H96" s="447"/>
      <c r="I96" s="447"/>
      <c r="J96" s="447"/>
      <c r="K96" s="484"/>
      <c r="M96" s="511">
        <f>B73-G25</f>
        <v>570</v>
      </c>
      <c r="N96" s="382" t="s">
        <v>696</v>
      </c>
      <c r="O96" s="382">
        <f>IF(E20="Смешанные цели (пополнение оборотных средств, инвест.цели)",IF(M96&gt;=0,0,1),0)</f>
        <v>0</v>
      </c>
      <c r="P96" s="382"/>
    </row>
    <row r="97" spans="1:26" ht="12.75">
      <c r="A97" s="484"/>
      <c r="B97" s="484"/>
      <c r="C97" s="484"/>
      <c r="D97" s="484"/>
      <c r="E97" s="484"/>
      <c r="F97" s="484"/>
      <c r="G97" s="484"/>
      <c r="H97" s="484"/>
      <c r="I97" s="508"/>
      <c r="J97" s="484"/>
      <c r="K97" s="484"/>
      <c r="M97" s="382"/>
      <c r="N97" s="382"/>
      <c r="O97" s="382"/>
      <c r="P97" s="382"/>
      <c r="Z97" s="509"/>
    </row>
    <row r="98" spans="1:11" ht="15.75">
      <c r="A98" s="484"/>
      <c r="B98" s="492" t="s">
        <v>169</v>
      </c>
      <c r="C98" s="484"/>
      <c r="D98" s="484"/>
      <c r="E98" s="484"/>
      <c r="F98" s="484"/>
      <c r="G98" s="484"/>
      <c r="H98" s="484"/>
      <c r="I98" s="484"/>
      <c r="J98" s="484"/>
      <c r="K98" s="484"/>
    </row>
    <row r="99" spans="1:11" ht="12.75">
      <c r="A99" s="484"/>
      <c r="B99" s="484"/>
      <c r="C99" s="484"/>
      <c r="D99" s="484"/>
      <c r="E99" s="484"/>
      <c r="F99" s="484"/>
      <c r="G99" s="484"/>
      <c r="H99" s="484"/>
      <c r="I99" s="484"/>
      <c r="J99" s="484"/>
      <c r="K99" s="484"/>
    </row>
  </sheetData>
  <sheetProtection password="CF36" sheet="1"/>
  <mergeCells count="52">
    <mergeCell ref="Q81:V86"/>
    <mergeCell ref="B85:E85"/>
    <mergeCell ref="F85:G85"/>
    <mergeCell ref="B86:E86"/>
    <mergeCell ref="F86:G86"/>
    <mergeCell ref="B82:E82"/>
    <mergeCell ref="F82:G82"/>
    <mergeCell ref="B83:E83"/>
    <mergeCell ref="F83:G83"/>
    <mergeCell ref="B84:E84"/>
    <mergeCell ref="F84:G84"/>
    <mergeCell ref="B77:H77"/>
    <mergeCell ref="F81:G81"/>
    <mergeCell ref="B81:E81"/>
    <mergeCell ref="B2:J3"/>
    <mergeCell ref="B35:J36"/>
    <mergeCell ref="B6:J6"/>
    <mergeCell ref="E8:J8"/>
    <mergeCell ref="B33:J33"/>
    <mergeCell ref="E20:J20"/>
    <mergeCell ref="E10:J10"/>
    <mergeCell ref="D37:F37"/>
    <mergeCell ref="E43:G43"/>
    <mergeCell ref="F41:H41"/>
    <mergeCell ref="B12:J12"/>
    <mergeCell ref="F69:G69"/>
    <mergeCell ref="H23:I23"/>
    <mergeCell ref="G25:H25"/>
    <mergeCell ref="D39:F39"/>
    <mergeCell ref="F14:J14"/>
    <mergeCell ref="B16:J16"/>
    <mergeCell ref="D49:E49"/>
    <mergeCell ref="C62:E62"/>
    <mergeCell ref="F18:G18"/>
    <mergeCell ref="E45:G45"/>
    <mergeCell ref="B73:D73"/>
    <mergeCell ref="E29:J29"/>
    <mergeCell ref="B31:J31"/>
    <mergeCell ref="F51:H51"/>
    <mergeCell ref="G57:I57"/>
    <mergeCell ref="H65:I65"/>
    <mergeCell ref="H67:I67"/>
    <mergeCell ref="H47:I47"/>
    <mergeCell ref="E55:G55"/>
    <mergeCell ref="F53:H53"/>
    <mergeCell ref="H60:I60"/>
    <mergeCell ref="I81:J81"/>
    <mergeCell ref="I86:J86"/>
    <mergeCell ref="I85:J85"/>
    <mergeCell ref="I84:J84"/>
    <mergeCell ref="I83:J83"/>
    <mergeCell ref="I82:J82"/>
  </mergeCells>
  <conditionalFormatting sqref="H23:I23">
    <cfRule type="expression" priority="5" dxfId="6" stopIfTrue="1">
      <formula>$E$20&lt;&gt;"Смешанные цели (пополнение оборотных средств, инвест.цели)"</formula>
    </cfRule>
  </conditionalFormatting>
  <conditionalFormatting sqref="G25:H25">
    <cfRule type="expression" priority="4" dxfId="6" stopIfTrue="1">
      <formula>$E$20&lt;&gt;"Смешанные цели (пополнение оборотных средств, инвест.цели)"</formula>
    </cfRule>
  </conditionalFormatting>
  <conditionalFormatting sqref="B92">
    <cfRule type="expression" priority="3" dxfId="7" stopIfTrue="1">
      <formula>$P$93=1</formula>
    </cfRule>
  </conditionalFormatting>
  <conditionalFormatting sqref="I88">
    <cfRule type="expression" priority="2" dxfId="6" stopIfTrue="1">
      <formula>$P$93=1</formula>
    </cfRule>
  </conditionalFormatting>
  <conditionalFormatting sqref="I90">
    <cfRule type="expression" priority="1" dxfId="6" stopIfTrue="1">
      <formula>$P$93=1</formula>
    </cfRule>
  </conditionalFormatting>
  <dataValidations count="2">
    <dataValidation errorStyle="warning" type="list" allowBlank="1" showInputMessage="1" showErrorMessage="1" promptTitle="Форма собственности" prompt="Выберите значение из списка, либо введите иное" errorTitle="Форма собственности" error="Данное значение отсутствует в списке" sqref="E8:J8">
      <formula1>"Общество с ограниченной ответственностью,Акционерное общество,Открытое акционерное общество,Закрытое акционерное общество,Сельскохозяйственный потребительский кооператив,Индивидуальный предприниматель"</formula1>
    </dataValidation>
    <dataValidation type="list" allowBlank="1" showInputMessage="1" showErrorMessage="1" promptTitle="Цели кредитования" prompt="Выберите из списка" errorTitle="Цели кредитования" error="Данной позиции нет в списке" sqref="E20:J20">
      <formula1>"Пополнение оборотных средств,Инвестиционные цели,Смешанные цели (пополнение оборотных средств, инвест.цели)"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6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Q27"/>
  <sheetViews>
    <sheetView zoomScalePageLayoutView="0" workbookViewId="0" topLeftCell="A1">
      <selection activeCell="A10" sqref="A10"/>
    </sheetView>
  </sheetViews>
  <sheetFormatPr defaultColWidth="10.375" defaultRowHeight="12.75"/>
  <cols>
    <col min="1" max="1" width="23.00390625" style="53" customWidth="1"/>
    <col min="2" max="11" width="11.25390625" style="53" customWidth="1"/>
    <col min="12" max="16384" width="10.375" style="53" customWidth="1"/>
  </cols>
  <sheetData>
    <row r="2" spans="1:11" s="54" customFormat="1" ht="12.75">
      <c r="A2" s="926" t="s">
        <v>495</v>
      </c>
      <c r="B2" s="926"/>
      <c r="C2" s="926"/>
      <c r="D2" s="926"/>
      <c r="E2" s="926"/>
      <c r="F2" s="926"/>
      <c r="G2" s="926"/>
      <c r="H2" s="926"/>
      <c r="I2" s="926"/>
      <c r="J2" s="926"/>
      <c r="K2" s="386"/>
    </row>
    <row r="3" ht="13.5" thickBot="1"/>
    <row r="4" spans="1:11" ht="12.75">
      <c r="A4" s="463"/>
      <c r="B4" s="927" t="s">
        <v>457</v>
      </c>
      <c r="C4" s="928"/>
      <c r="D4" s="928"/>
      <c r="E4" s="928"/>
      <c r="F4" s="929"/>
      <c r="G4" s="930" t="s">
        <v>472</v>
      </c>
      <c r="H4" s="931"/>
      <c r="I4" s="931"/>
      <c r="J4" s="931"/>
      <c r="K4" s="932"/>
    </row>
    <row r="5" spans="1:11" ht="24" customHeight="1" thickBot="1">
      <c r="A5" s="456"/>
      <c r="B5" s="464" t="s">
        <v>482</v>
      </c>
      <c r="C5" s="247" t="s">
        <v>483</v>
      </c>
      <c r="D5" s="247" t="s">
        <v>484</v>
      </c>
      <c r="E5" s="247" t="s">
        <v>481</v>
      </c>
      <c r="F5" s="248" t="s">
        <v>41</v>
      </c>
      <c r="G5" s="464" t="s">
        <v>482</v>
      </c>
      <c r="H5" s="247" t="s">
        <v>483</v>
      </c>
      <c r="I5" s="247" t="s">
        <v>484</v>
      </c>
      <c r="J5" s="247" t="s">
        <v>481</v>
      </c>
      <c r="K5" s="248" t="s">
        <v>41</v>
      </c>
    </row>
    <row r="6" spans="1:11" ht="15" customHeight="1">
      <c r="A6" s="454" t="s">
        <v>488</v>
      </c>
      <c r="B6" s="460">
        <f>SUM(B7:B12)</f>
        <v>0</v>
      </c>
      <c r="C6" s="195">
        <f aca="true" t="shared" si="0" ref="C6:J6">SUM(C7:C12)</f>
        <v>0</v>
      </c>
      <c r="D6" s="195">
        <f t="shared" si="0"/>
        <v>0</v>
      </c>
      <c r="E6" s="195">
        <f t="shared" si="0"/>
        <v>0</v>
      </c>
      <c r="F6" s="196">
        <f>SUM(B6:E6)</f>
        <v>0</v>
      </c>
      <c r="G6" s="460">
        <f t="shared" si="0"/>
        <v>0</v>
      </c>
      <c r="H6" s="195">
        <f t="shared" si="0"/>
        <v>0</v>
      </c>
      <c r="I6" s="195">
        <f t="shared" si="0"/>
        <v>0</v>
      </c>
      <c r="J6" s="195">
        <f t="shared" si="0"/>
        <v>0</v>
      </c>
      <c r="K6" s="196">
        <f>SUM(G6:J6)</f>
        <v>0</v>
      </c>
    </row>
    <row r="7" spans="1:17" ht="12.75">
      <c r="A7" s="455" t="s">
        <v>487</v>
      </c>
      <c r="B7" s="461"/>
      <c r="C7" s="161"/>
      <c r="D7" s="161"/>
      <c r="E7" s="161"/>
      <c r="F7" s="470">
        <f aca="true" t="shared" si="1" ref="F7:F12">SUM(B7:E7)</f>
        <v>0</v>
      </c>
      <c r="G7" s="461"/>
      <c r="H7" s="161"/>
      <c r="I7" s="161"/>
      <c r="J7" s="161"/>
      <c r="K7" s="470">
        <f aca="true" t="shared" si="2" ref="K7:K12">SUM(G7:J7)</f>
        <v>0</v>
      </c>
      <c r="L7" s="246"/>
      <c r="M7" s="246"/>
      <c r="N7" s="246"/>
      <c r="O7" s="246"/>
      <c r="P7" s="246"/>
      <c r="Q7" s="246"/>
    </row>
    <row r="8" spans="1:17" ht="12.75">
      <c r="A8" s="455" t="s">
        <v>487</v>
      </c>
      <c r="B8" s="461"/>
      <c r="C8" s="161"/>
      <c r="D8" s="161"/>
      <c r="E8" s="161"/>
      <c r="F8" s="470">
        <f t="shared" si="1"/>
        <v>0</v>
      </c>
      <c r="G8" s="461"/>
      <c r="H8" s="161"/>
      <c r="I8" s="161"/>
      <c r="J8" s="161"/>
      <c r="K8" s="470">
        <f t="shared" si="2"/>
        <v>0</v>
      </c>
      <c r="L8" s="246"/>
      <c r="M8" s="246"/>
      <c r="N8" s="246"/>
      <c r="O8" s="246"/>
      <c r="P8" s="246"/>
      <c r="Q8" s="246"/>
    </row>
    <row r="9" spans="1:17" ht="12.75">
      <c r="A9" s="455" t="s">
        <v>487</v>
      </c>
      <c r="B9" s="461"/>
      <c r="C9" s="161"/>
      <c r="D9" s="161"/>
      <c r="E9" s="161"/>
      <c r="F9" s="470">
        <f t="shared" si="1"/>
        <v>0</v>
      </c>
      <c r="G9" s="461"/>
      <c r="H9" s="161"/>
      <c r="I9" s="161"/>
      <c r="J9" s="161"/>
      <c r="K9" s="470">
        <f t="shared" si="2"/>
        <v>0</v>
      </c>
      <c r="L9" s="246"/>
      <c r="M9" s="246"/>
      <c r="N9" s="246"/>
      <c r="O9" s="246"/>
      <c r="P9" s="246"/>
      <c r="Q9" s="246"/>
    </row>
    <row r="10" spans="1:17" ht="25.5">
      <c r="A10" s="465" t="s">
        <v>723</v>
      </c>
      <c r="B10" s="461"/>
      <c r="C10" s="161"/>
      <c r="D10" s="161"/>
      <c r="E10" s="161"/>
      <c r="F10" s="470">
        <f t="shared" si="1"/>
        <v>0</v>
      </c>
      <c r="G10" s="461"/>
      <c r="H10" s="161"/>
      <c r="I10" s="161"/>
      <c r="J10" s="161"/>
      <c r="K10" s="470">
        <f t="shared" si="2"/>
        <v>0</v>
      </c>
      <c r="L10" s="246"/>
      <c r="M10" s="246"/>
      <c r="N10" s="246"/>
      <c r="O10" s="246"/>
      <c r="P10" s="246"/>
      <c r="Q10" s="246"/>
    </row>
    <row r="11" spans="1:11" ht="12.75">
      <c r="A11" s="455" t="s">
        <v>42</v>
      </c>
      <c r="B11" s="461"/>
      <c r="C11" s="161"/>
      <c r="D11" s="161"/>
      <c r="E11" s="161"/>
      <c r="F11" s="470">
        <f t="shared" si="1"/>
        <v>0</v>
      </c>
      <c r="G11" s="461"/>
      <c r="H11" s="161"/>
      <c r="I11" s="161"/>
      <c r="J11" s="161"/>
      <c r="K11" s="470">
        <f t="shared" si="2"/>
        <v>0</v>
      </c>
    </row>
    <row r="12" spans="1:11" ht="13.5" thickBot="1">
      <c r="A12" s="456" t="s">
        <v>42</v>
      </c>
      <c r="B12" s="462"/>
      <c r="C12" s="190"/>
      <c r="D12" s="190"/>
      <c r="E12" s="190"/>
      <c r="F12" s="471">
        <f t="shared" si="1"/>
        <v>0</v>
      </c>
      <c r="G12" s="462"/>
      <c r="H12" s="190"/>
      <c r="I12" s="190"/>
      <c r="J12" s="190"/>
      <c r="K12" s="471">
        <f t="shared" si="2"/>
        <v>0</v>
      </c>
    </row>
    <row r="13" spans="1:11" ht="6" customHeight="1" thickBot="1">
      <c r="A13" s="925"/>
      <c r="B13" s="925"/>
      <c r="C13" s="925"/>
      <c r="D13" s="925"/>
      <c r="E13" s="925"/>
      <c r="F13" s="925"/>
      <c r="G13" s="925"/>
      <c r="H13" s="925"/>
      <c r="I13" s="925"/>
      <c r="J13" s="925"/>
      <c r="K13" s="52"/>
    </row>
    <row r="14" spans="1:11" ht="12.75">
      <c r="A14" s="454" t="s">
        <v>441</v>
      </c>
      <c r="B14" s="460">
        <f>SUM(B15:B24)</f>
        <v>0</v>
      </c>
      <c r="C14" s="195">
        <f aca="true" t="shared" si="3" ref="C14:J14">SUM(C15:C24)</f>
        <v>0</v>
      </c>
      <c r="D14" s="195">
        <f t="shared" si="3"/>
        <v>0</v>
      </c>
      <c r="E14" s="195">
        <f t="shared" si="3"/>
        <v>0</v>
      </c>
      <c r="F14" s="196">
        <f>SUM(B14:E14)</f>
        <v>0</v>
      </c>
      <c r="G14" s="457">
        <f t="shared" si="3"/>
        <v>0</v>
      </c>
      <c r="H14" s="195">
        <f t="shared" si="3"/>
        <v>0</v>
      </c>
      <c r="I14" s="195">
        <f t="shared" si="3"/>
        <v>0</v>
      </c>
      <c r="J14" s="195">
        <f t="shared" si="3"/>
        <v>0</v>
      </c>
      <c r="K14" s="196">
        <f>SUM(G14:J14)</f>
        <v>0</v>
      </c>
    </row>
    <row r="15" spans="1:17" ht="12.75">
      <c r="A15" s="455" t="s">
        <v>489</v>
      </c>
      <c r="B15" s="461"/>
      <c r="C15" s="161"/>
      <c r="D15" s="161"/>
      <c r="E15" s="161"/>
      <c r="F15" s="470">
        <f aca="true" t="shared" si="4" ref="F15:F24">SUM(B15:E15)</f>
        <v>0</v>
      </c>
      <c r="G15" s="458"/>
      <c r="H15" s="161"/>
      <c r="I15" s="161"/>
      <c r="J15" s="161"/>
      <c r="K15" s="470">
        <f aca="true" t="shared" si="5" ref="K15:K24">SUM(G15:J15)</f>
        <v>0</v>
      </c>
      <c r="L15" s="246"/>
      <c r="M15" s="246"/>
      <c r="N15" s="246"/>
      <c r="O15" s="246"/>
      <c r="P15" s="246"/>
      <c r="Q15" s="246"/>
    </row>
    <row r="16" spans="1:11" ht="12.75">
      <c r="A16" s="455" t="s">
        <v>490</v>
      </c>
      <c r="B16" s="461"/>
      <c r="C16" s="161"/>
      <c r="D16" s="161"/>
      <c r="E16" s="161"/>
      <c r="F16" s="470">
        <f t="shared" si="4"/>
        <v>0</v>
      </c>
      <c r="G16" s="458"/>
      <c r="H16" s="161"/>
      <c r="I16" s="161"/>
      <c r="J16" s="161"/>
      <c r="K16" s="470">
        <f t="shared" si="5"/>
        <v>0</v>
      </c>
    </row>
    <row r="17" spans="1:17" ht="12.75">
      <c r="A17" s="455" t="s">
        <v>491</v>
      </c>
      <c r="B17" s="461"/>
      <c r="C17" s="161"/>
      <c r="D17" s="161"/>
      <c r="E17" s="161"/>
      <c r="F17" s="470">
        <f t="shared" si="4"/>
        <v>0</v>
      </c>
      <c r="G17" s="458"/>
      <c r="H17" s="161"/>
      <c r="I17" s="161"/>
      <c r="J17" s="161"/>
      <c r="K17" s="470">
        <f t="shared" si="5"/>
        <v>0</v>
      </c>
      <c r="L17" s="246"/>
      <c r="M17" s="246"/>
      <c r="N17" s="246"/>
      <c r="O17" s="246"/>
      <c r="P17" s="246"/>
      <c r="Q17" s="246"/>
    </row>
    <row r="18" spans="1:17" ht="12.75">
      <c r="A18" s="455" t="s">
        <v>128</v>
      </c>
      <c r="B18" s="461"/>
      <c r="C18" s="161"/>
      <c r="D18" s="161"/>
      <c r="E18" s="161"/>
      <c r="F18" s="470">
        <f t="shared" si="4"/>
        <v>0</v>
      </c>
      <c r="G18" s="458"/>
      <c r="H18" s="161"/>
      <c r="I18" s="161"/>
      <c r="J18" s="161"/>
      <c r="K18" s="470">
        <f t="shared" si="5"/>
        <v>0</v>
      </c>
      <c r="Q18" s="246"/>
    </row>
    <row r="19" spans="1:11" ht="12.75">
      <c r="A19" s="455" t="s">
        <v>492</v>
      </c>
      <c r="B19" s="461"/>
      <c r="C19" s="161"/>
      <c r="D19" s="161"/>
      <c r="E19" s="161"/>
      <c r="F19" s="470">
        <f t="shared" si="4"/>
        <v>0</v>
      </c>
      <c r="G19" s="458"/>
      <c r="H19" s="161"/>
      <c r="I19" s="161"/>
      <c r="J19" s="161"/>
      <c r="K19" s="470">
        <f t="shared" si="5"/>
        <v>0</v>
      </c>
    </row>
    <row r="20" spans="1:11" ht="12.75">
      <c r="A20" s="455" t="s">
        <v>493</v>
      </c>
      <c r="B20" s="461"/>
      <c r="C20" s="161"/>
      <c r="D20" s="161"/>
      <c r="E20" s="161"/>
      <c r="F20" s="470">
        <f t="shared" si="4"/>
        <v>0</v>
      </c>
      <c r="G20" s="458"/>
      <c r="H20" s="161"/>
      <c r="I20" s="161"/>
      <c r="J20" s="161"/>
      <c r="K20" s="470">
        <f t="shared" si="5"/>
        <v>0</v>
      </c>
    </row>
    <row r="21" spans="1:11" ht="12.75">
      <c r="A21" s="455" t="s">
        <v>494</v>
      </c>
      <c r="B21" s="461"/>
      <c r="C21" s="161"/>
      <c r="D21" s="161"/>
      <c r="E21" s="161"/>
      <c r="F21" s="470">
        <f t="shared" si="4"/>
        <v>0</v>
      </c>
      <c r="G21" s="458"/>
      <c r="H21" s="161"/>
      <c r="I21" s="161"/>
      <c r="J21" s="161"/>
      <c r="K21" s="470">
        <f t="shared" si="5"/>
        <v>0</v>
      </c>
    </row>
    <row r="22" spans="1:11" ht="12.75">
      <c r="A22" s="455" t="s">
        <v>42</v>
      </c>
      <c r="B22" s="461"/>
      <c r="C22" s="161"/>
      <c r="D22" s="161"/>
      <c r="E22" s="161"/>
      <c r="F22" s="470">
        <f t="shared" si="4"/>
        <v>0</v>
      </c>
      <c r="G22" s="458"/>
      <c r="H22" s="161"/>
      <c r="I22" s="161"/>
      <c r="J22" s="161"/>
      <c r="K22" s="470">
        <f t="shared" si="5"/>
        <v>0</v>
      </c>
    </row>
    <row r="23" spans="1:11" ht="12.75">
      <c r="A23" s="455" t="s">
        <v>42</v>
      </c>
      <c r="B23" s="461"/>
      <c r="C23" s="161"/>
      <c r="D23" s="161"/>
      <c r="E23" s="161"/>
      <c r="F23" s="470">
        <f t="shared" si="4"/>
        <v>0</v>
      </c>
      <c r="G23" s="458"/>
      <c r="H23" s="161"/>
      <c r="I23" s="161"/>
      <c r="J23" s="161"/>
      <c r="K23" s="470">
        <f t="shared" si="5"/>
        <v>0</v>
      </c>
    </row>
    <row r="24" spans="1:17" ht="13.5" thickBot="1">
      <c r="A24" s="456" t="s">
        <v>42</v>
      </c>
      <c r="B24" s="462"/>
      <c r="C24" s="190"/>
      <c r="D24" s="190"/>
      <c r="E24" s="190"/>
      <c r="F24" s="471">
        <f t="shared" si="4"/>
        <v>0</v>
      </c>
      <c r="G24" s="459"/>
      <c r="H24" s="190"/>
      <c r="I24" s="190"/>
      <c r="J24" s="190"/>
      <c r="K24" s="471">
        <f t="shared" si="5"/>
        <v>0</v>
      </c>
      <c r="L24" s="246"/>
      <c r="M24" s="246"/>
      <c r="N24" s="246"/>
      <c r="O24" s="246"/>
      <c r="P24" s="246"/>
      <c r="Q24" s="246"/>
    </row>
    <row r="25" spans="1:17" ht="6" customHeight="1" thickBot="1">
      <c r="A25" s="925"/>
      <c r="B25" s="925"/>
      <c r="C25" s="925"/>
      <c r="D25" s="925"/>
      <c r="E25" s="925"/>
      <c r="F25" s="925"/>
      <c r="G25" s="925"/>
      <c r="H25" s="925"/>
      <c r="I25" s="925"/>
      <c r="J25" s="925"/>
      <c r="K25" s="52"/>
      <c r="L25" s="246"/>
      <c r="M25" s="246"/>
      <c r="N25" s="246"/>
      <c r="O25" s="246"/>
      <c r="P25" s="246"/>
      <c r="Q25" s="246"/>
    </row>
    <row r="26" spans="1:11" ht="12.75">
      <c r="A26" s="188" t="s">
        <v>485</v>
      </c>
      <c r="B26" s="195">
        <f>B6-B14</f>
        <v>0</v>
      </c>
      <c r="C26" s="195">
        <f aca="true" t="shared" si="6" ref="C26:J26">C6-C14</f>
        <v>0</v>
      </c>
      <c r="D26" s="195">
        <f t="shared" si="6"/>
        <v>0</v>
      </c>
      <c r="E26" s="195">
        <f t="shared" si="6"/>
        <v>0</v>
      </c>
      <c r="F26" s="195">
        <f>SUM(B26:E26)</f>
        <v>0</v>
      </c>
      <c r="G26" s="195">
        <f t="shared" si="6"/>
        <v>0</v>
      </c>
      <c r="H26" s="195">
        <f t="shared" si="6"/>
        <v>0</v>
      </c>
      <c r="I26" s="195">
        <f t="shared" si="6"/>
        <v>0</v>
      </c>
      <c r="J26" s="467">
        <f t="shared" si="6"/>
        <v>0</v>
      </c>
      <c r="K26" s="196">
        <f>SUM(G26:J26)</f>
        <v>0</v>
      </c>
    </row>
    <row r="27" spans="1:11" ht="34.5" customHeight="1" thickBot="1">
      <c r="A27" s="193" t="s">
        <v>486</v>
      </c>
      <c r="B27" s="194">
        <f>B26</f>
        <v>0</v>
      </c>
      <c r="C27" s="194">
        <f>C26+B27</f>
        <v>0</v>
      </c>
      <c r="D27" s="194">
        <f aca="true" t="shared" si="7" ref="D27:J27">D26+C27</f>
        <v>0</v>
      </c>
      <c r="E27" s="194">
        <f t="shared" si="7"/>
        <v>0</v>
      </c>
      <c r="F27" s="466"/>
      <c r="G27" s="194">
        <f>G26+E27</f>
        <v>0</v>
      </c>
      <c r="H27" s="194">
        <f t="shared" si="7"/>
        <v>0</v>
      </c>
      <c r="I27" s="194">
        <f t="shared" si="7"/>
        <v>0</v>
      </c>
      <c r="J27" s="468">
        <f t="shared" si="7"/>
        <v>0</v>
      </c>
      <c r="K27" s="469"/>
    </row>
  </sheetData>
  <sheetProtection/>
  <mergeCells count="5">
    <mergeCell ref="A25:J25"/>
    <mergeCell ref="A2:J2"/>
    <mergeCell ref="A13:J13"/>
    <mergeCell ref="B4:F4"/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I9"/>
  <sheetViews>
    <sheetView zoomScalePageLayoutView="0" workbookViewId="0" topLeftCell="A1">
      <selection activeCell="B5" sqref="B5:I7"/>
    </sheetView>
  </sheetViews>
  <sheetFormatPr defaultColWidth="9.00390625" defaultRowHeight="12.75"/>
  <cols>
    <col min="1" max="1" width="4.25390625" style="93" customWidth="1"/>
    <col min="2" max="2" width="17.625" style="93" customWidth="1"/>
    <col min="3" max="3" width="40.75390625" style="93" customWidth="1"/>
    <col min="4" max="4" width="9.25390625" style="93" customWidth="1"/>
    <col min="5" max="5" width="15.75390625" style="93" customWidth="1"/>
    <col min="6" max="6" width="11.375" style="94" customWidth="1"/>
    <col min="7" max="7" width="11.625" style="94" customWidth="1"/>
    <col min="8" max="8" width="7.00390625" style="94" customWidth="1"/>
    <col min="9" max="9" width="13.125" style="93" customWidth="1"/>
    <col min="10" max="16384" width="9.125" style="93" customWidth="1"/>
  </cols>
  <sheetData>
    <row r="2" spans="1:9" ht="12.75">
      <c r="A2" s="936" t="s">
        <v>43</v>
      </c>
      <c r="B2" s="936"/>
      <c r="C2" s="936"/>
      <c r="D2" s="936"/>
      <c r="E2" s="936"/>
      <c r="F2" s="936"/>
      <c r="G2" s="936"/>
      <c r="H2" s="936"/>
      <c r="I2" s="936"/>
    </row>
    <row r="3" ht="13.5" thickBot="1"/>
    <row r="4" spans="1:9" s="95" customFormat="1" ht="39" thickBot="1">
      <c r="A4" s="106"/>
      <c r="B4" s="107" t="s">
        <v>40</v>
      </c>
      <c r="C4" s="107" t="s">
        <v>50</v>
      </c>
      <c r="D4" s="107" t="s">
        <v>46</v>
      </c>
      <c r="E4" s="107" t="s">
        <v>47</v>
      </c>
      <c r="F4" s="933" t="s">
        <v>48</v>
      </c>
      <c r="G4" s="934"/>
      <c r="H4" s="935"/>
      <c r="I4" s="108" t="s">
        <v>49</v>
      </c>
    </row>
    <row r="5" spans="1:9" ht="12.75">
      <c r="A5" s="109">
        <v>1</v>
      </c>
      <c r="B5" s="102"/>
      <c r="C5" s="103"/>
      <c r="D5" s="104"/>
      <c r="E5" s="101"/>
      <c r="F5" s="105"/>
      <c r="G5" s="105"/>
      <c r="H5" s="101"/>
      <c r="I5" s="110"/>
    </row>
    <row r="6" spans="1:9" ht="12.75">
      <c r="A6" s="111">
        <v>2</v>
      </c>
      <c r="B6" s="96"/>
      <c r="C6" s="97"/>
      <c r="D6" s="92"/>
      <c r="E6" s="99"/>
      <c r="F6" s="98"/>
      <c r="G6" s="98"/>
      <c r="H6" s="99"/>
      <c r="I6" s="112"/>
    </row>
    <row r="7" spans="1:9" ht="12.75">
      <c r="A7" s="111" t="s">
        <v>42</v>
      </c>
      <c r="B7" s="96"/>
      <c r="C7" s="97"/>
      <c r="D7" s="92"/>
      <c r="E7" s="99"/>
      <c r="F7" s="98"/>
      <c r="G7" s="98"/>
      <c r="H7" s="99"/>
      <c r="I7" s="112"/>
    </row>
    <row r="8" spans="1:9" ht="12.75">
      <c r="A8" s="111" t="s">
        <v>42</v>
      </c>
      <c r="B8" s="96"/>
      <c r="C8" s="96"/>
      <c r="D8" s="99"/>
      <c r="E8" s="99"/>
      <c r="F8" s="99"/>
      <c r="G8" s="99"/>
      <c r="H8" s="99"/>
      <c r="I8" s="112"/>
    </row>
    <row r="9" spans="1:9" s="100" customFormat="1" ht="13.5" thickBot="1">
      <c r="A9" s="113"/>
      <c r="B9" s="114" t="s">
        <v>41</v>
      </c>
      <c r="C9" s="114"/>
      <c r="D9" s="115">
        <f>SUM(D5:D8)</f>
        <v>0</v>
      </c>
      <c r="E9" s="115"/>
      <c r="F9" s="115"/>
      <c r="G9" s="115"/>
      <c r="H9" s="115"/>
      <c r="I9" s="116">
        <f>SUM(I5:I8)</f>
        <v>0</v>
      </c>
    </row>
  </sheetData>
  <sheetProtection/>
  <mergeCells count="2">
    <mergeCell ref="F4:H4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2:H9"/>
  <sheetViews>
    <sheetView zoomScalePageLayoutView="0" workbookViewId="0" topLeftCell="A1">
      <selection activeCell="B5" sqref="B5:H7"/>
    </sheetView>
  </sheetViews>
  <sheetFormatPr defaultColWidth="9.00390625" defaultRowHeight="12.75"/>
  <cols>
    <col min="1" max="1" width="4.25390625" style="93" customWidth="1"/>
    <col min="2" max="2" width="17.625" style="93" customWidth="1"/>
    <col min="3" max="3" width="40.75390625" style="93" customWidth="1"/>
    <col min="4" max="4" width="15.75390625" style="93" customWidth="1"/>
    <col min="5" max="5" width="11.375" style="94" customWidth="1"/>
    <col min="6" max="6" width="11.625" style="94" customWidth="1"/>
    <col min="7" max="7" width="7.00390625" style="94" customWidth="1"/>
    <col min="8" max="8" width="14.375" style="93" customWidth="1"/>
    <col min="9" max="16384" width="9.125" style="93" customWidth="1"/>
  </cols>
  <sheetData>
    <row r="2" spans="1:8" ht="12.75">
      <c r="A2" s="936" t="s">
        <v>44</v>
      </c>
      <c r="B2" s="936"/>
      <c r="C2" s="936"/>
      <c r="D2" s="936"/>
      <c r="E2" s="936"/>
      <c r="F2" s="936"/>
      <c r="G2" s="936"/>
      <c r="H2" s="936"/>
    </row>
    <row r="3" ht="13.5" thickBot="1"/>
    <row r="4" spans="1:8" s="95" customFormat="1" ht="39" thickBot="1">
      <c r="A4" s="106"/>
      <c r="B4" s="107" t="s">
        <v>40</v>
      </c>
      <c r="C4" s="107" t="s">
        <v>45</v>
      </c>
      <c r="D4" s="107" t="s">
        <v>47</v>
      </c>
      <c r="E4" s="933" t="s">
        <v>48</v>
      </c>
      <c r="F4" s="934"/>
      <c r="G4" s="935"/>
      <c r="H4" s="108" t="s">
        <v>49</v>
      </c>
    </row>
    <row r="5" spans="1:8" ht="12.75">
      <c r="A5" s="109">
        <v>1</v>
      </c>
      <c r="B5" s="102"/>
      <c r="C5" s="103"/>
      <c r="D5" s="101"/>
      <c r="E5" s="105"/>
      <c r="F5" s="105"/>
      <c r="G5" s="101"/>
      <c r="H5" s="110"/>
    </row>
    <row r="6" spans="1:8" ht="12.75">
      <c r="A6" s="111">
        <v>2</v>
      </c>
      <c r="B6" s="96"/>
      <c r="C6" s="97"/>
      <c r="D6" s="99"/>
      <c r="E6" s="98"/>
      <c r="F6" s="98"/>
      <c r="G6" s="99"/>
      <c r="H6" s="112"/>
    </row>
    <row r="7" spans="1:8" ht="12.75">
      <c r="A7" s="111" t="s">
        <v>42</v>
      </c>
      <c r="B7" s="96"/>
      <c r="C7" s="97"/>
      <c r="D7" s="99"/>
      <c r="E7" s="98"/>
      <c r="F7" s="98"/>
      <c r="G7" s="99"/>
      <c r="H7" s="112"/>
    </row>
    <row r="8" spans="1:8" ht="12.75">
      <c r="A8" s="111" t="s">
        <v>42</v>
      </c>
      <c r="B8" s="96"/>
      <c r="C8" s="96"/>
      <c r="D8" s="99"/>
      <c r="E8" s="99"/>
      <c r="F8" s="99"/>
      <c r="G8" s="99"/>
      <c r="H8" s="112"/>
    </row>
    <row r="9" spans="1:8" s="100" customFormat="1" ht="13.5" thickBot="1">
      <c r="A9" s="113"/>
      <c r="B9" s="114" t="s">
        <v>41</v>
      </c>
      <c r="C9" s="114"/>
      <c r="D9" s="115"/>
      <c r="E9" s="115"/>
      <c r="F9" s="115"/>
      <c r="G9" s="115"/>
      <c r="H9" s="116">
        <f>SUM(H5:H8)</f>
        <v>0</v>
      </c>
    </row>
  </sheetData>
  <sheetProtection/>
  <mergeCells count="2">
    <mergeCell ref="E4:G4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G136"/>
  <sheetViews>
    <sheetView zoomScalePageLayoutView="0" workbookViewId="0" topLeftCell="A103">
      <selection activeCell="C106" sqref="C106"/>
    </sheetView>
  </sheetViews>
  <sheetFormatPr defaultColWidth="9.00390625" defaultRowHeight="12.75"/>
  <cols>
    <col min="1" max="1" width="20.875" style="250" customWidth="1"/>
    <col min="2" max="2" width="9.00390625" style="249" customWidth="1"/>
    <col min="3" max="3" width="12.875" style="250" customWidth="1"/>
    <col min="4" max="4" width="12.25390625" style="250" customWidth="1"/>
    <col min="5" max="5" width="11.75390625" style="250" customWidth="1"/>
    <col min="6" max="6" width="12.125" style="250" customWidth="1"/>
    <col min="7" max="7" width="14.125" style="250" customWidth="1"/>
    <col min="8" max="16384" width="9.125" style="250" customWidth="1"/>
  </cols>
  <sheetData>
    <row r="1" spans="1:7" ht="12.75">
      <c r="A1" s="958" t="s">
        <v>138</v>
      </c>
      <c r="B1" s="959"/>
      <c r="C1" s="959"/>
      <c r="D1" s="959"/>
      <c r="E1" s="959"/>
      <c r="F1" s="959"/>
      <c r="G1" s="959"/>
    </row>
    <row r="2" spans="1:7" ht="13.5" thickBot="1">
      <c r="A2" s="960"/>
      <c r="B2" s="960"/>
      <c r="C2" s="960"/>
      <c r="D2" s="960"/>
      <c r="E2" s="960"/>
      <c r="F2" s="960"/>
      <c r="G2" s="960"/>
    </row>
    <row r="3" spans="1:7" ht="12.75">
      <c r="A3" s="961" t="s">
        <v>93</v>
      </c>
      <c r="B3" s="962"/>
      <c r="C3" s="962"/>
      <c r="D3" s="962"/>
      <c r="E3" s="962"/>
      <c r="F3" s="962"/>
      <c r="G3" s="963"/>
    </row>
    <row r="4" spans="1:7" ht="38.25">
      <c r="A4" s="252" t="s">
        <v>217</v>
      </c>
      <c r="B4" s="253" t="s">
        <v>94</v>
      </c>
      <c r="C4" s="254" t="s">
        <v>95</v>
      </c>
      <c r="D4" s="254" t="s">
        <v>136</v>
      </c>
      <c r="E4" s="254" t="s">
        <v>553</v>
      </c>
      <c r="F4" s="253" t="s">
        <v>139</v>
      </c>
      <c r="G4" s="255" t="s">
        <v>137</v>
      </c>
    </row>
    <row r="5" spans="1:7" ht="13.5" thickBot="1">
      <c r="A5" s="256">
        <v>1</v>
      </c>
      <c r="B5" s="257">
        <v>2</v>
      </c>
      <c r="C5" s="257">
        <v>3</v>
      </c>
      <c r="D5" s="257">
        <v>4</v>
      </c>
      <c r="E5" s="257">
        <v>5</v>
      </c>
      <c r="F5" s="257">
        <v>6</v>
      </c>
      <c r="G5" s="258">
        <v>7</v>
      </c>
    </row>
    <row r="6" ht="6.75" customHeight="1"/>
    <row r="7" spans="1:7" ht="13.5" thickBot="1">
      <c r="A7" s="964" t="s">
        <v>96</v>
      </c>
      <c r="B7" s="964"/>
      <c r="C7" s="964"/>
      <c r="D7" s="964"/>
      <c r="E7" s="964"/>
      <c r="F7" s="964"/>
      <c r="G7" s="964"/>
    </row>
    <row r="8" spans="1:7" ht="26.25" thickBot="1">
      <c r="A8" s="259" t="s">
        <v>97</v>
      </c>
      <c r="B8" s="260" t="s">
        <v>98</v>
      </c>
      <c r="C8" s="260"/>
      <c r="D8" s="260"/>
      <c r="E8" s="260"/>
      <c r="F8" s="261">
        <f>E8-D8</f>
        <v>0</v>
      </c>
      <c r="G8" s="262" t="e">
        <f>E8/D8*100</f>
        <v>#DIV/0!</v>
      </c>
    </row>
    <row r="9" spans="1:7" ht="13.5" thickBot="1">
      <c r="A9" s="263"/>
      <c r="B9" s="263"/>
      <c r="C9" s="263"/>
      <c r="D9" s="263"/>
      <c r="E9" s="263"/>
      <c r="F9" s="263"/>
      <c r="G9" s="263"/>
    </row>
    <row r="10" spans="1:7" ht="12.75">
      <c r="A10" s="264" t="s">
        <v>99</v>
      </c>
      <c r="B10" s="265"/>
      <c r="C10" s="266"/>
      <c r="D10" s="266"/>
      <c r="E10" s="266"/>
      <c r="F10" s="266"/>
      <c r="G10" s="267"/>
    </row>
    <row r="11" spans="1:7" ht="12.75">
      <c r="A11" s="268" t="s">
        <v>100</v>
      </c>
      <c r="B11" s="269" t="s">
        <v>98</v>
      </c>
      <c r="C11" s="270"/>
      <c r="D11" s="270"/>
      <c r="E11" s="270"/>
      <c r="F11" s="270">
        <f>E11-D11</f>
        <v>0</v>
      </c>
      <c r="G11" s="271" t="e">
        <f>E11/D11*100</f>
        <v>#DIV/0!</v>
      </c>
    </row>
    <row r="12" spans="1:7" ht="12.75">
      <c r="A12" s="272" t="s">
        <v>101</v>
      </c>
      <c r="B12" s="269" t="s">
        <v>102</v>
      </c>
      <c r="C12" s="270"/>
      <c r="D12" s="270"/>
      <c r="E12" s="270"/>
      <c r="F12" s="270">
        <f aca="true" t="shared" si="0" ref="F12:F17">E12-D12</f>
        <v>0</v>
      </c>
      <c r="G12" s="271" t="e">
        <f aca="true" t="shared" si="1" ref="G12:G17">E12/D12*100</f>
        <v>#DIV/0!</v>
      </c>
    </row>
    <row r="13" spans="1:7" ht="12.75">
      <c r="A13" s="272" t="s">
        <v>103</v>
      </c>
      <c r="B13" s="269" t="s">
        <v>104</v>
      </c>
      <c r="C13" s="270">
        <f>C11*C12/10</f>
        <v>0</v>
      </c>
      <c r="D13" s="270">
        <f>D11*D12/10</f>
        <v>0</v>
      </c>
      <c r="E13" s="270">
        <f>E11*E12/10</f>
        <v>0</v>
      </c>
      <c r="F13" s="270">
        <f t="shared" si="0"/>
        <v>0</v>
      </c>
      <c r="G13" s="271" t="e">
        <f t="shared" si="1"/>
        <v>#DIV/0!</v>
      </c>
    </row>
    <row r="14" spans="1:7" ht="12.75">
      <c r="A14" s="272" t="s">
        <v>105</v>
      </c>
      <c r="B14" s="269" t="s">
        <v>104</v>
      </c>
      <c r="C14" s="270"/>
      <c r="D14" s="270"/>
      <c r="E14" s="270"/>
      <c r="F14" s="270">
        <f t="shared" si="0"/>
        <v>0</v>
      </c>
      <c r="G14" s="271" t="e">
        <f t="shared" si="1"/>
        <v>#DIV/0!</v>
      </c>
    </row>
    <row r="15" spans="1:7" ht="12.75">
      <c r="A15" s="272" t="s">
        <v>106</v>
      </c>
      <c r="B15" s="269" t="s">
        <v>554</v>
      </c>
      <c r="C15" s="270"/>
      <c r="D15" s="270"/>
      <c r="E15" s="270"/>
      <c r="F15" s="270">
        <f t="shared" si="0"/>
        <v>0</v>
      </c>
      <c r="G15" s="271" t="e">
        <f t="shared" si="1"/>
        <v>#DIV/0!</v>
      </c>
    </row>
    <row r="16" spans="1:7" ht="12.75">
      <c r="A16" s="273" t="s">
        <v>93</v>
      </c>
      <c r="B16" s="274" t="s">
        <v>108</v>
      </c>
      <c r="C16" s="350">
        <f>C14*C15/1000</f>
        <v>0</v>
      </c>
      <c r="D16" s="350">
        <f>D14*D15/1000</f>
        <v>0</v>
      </c>
      <c r="E16" s="350">
        <f>E14*E15/1000</f>
        <v>0</v>
      </c>
      <c r="F16" s="275">
        <f t="shared" si="0"/>
        <v>0</v>
      </c>
      <c r="G16" s="276" t="e">
        <f t="shared" si="1"/>
        <v>#DIV/0!</v>
      </c>
    </row>
    <row r="17" spans="1:7" ht="13.5" thickBot="1">
      <c r="A17" s="277" t="s">
        <v>109</v>
      </c>
      <c r="B17" s="257"/>
      <c r="C17" s="278">
        <f>C13-C14</f>
        <v>0</v>
      </c>
      <c r="D17" s="278">
        <f>D13-D14</f>
        <v>0</v>
      </c>
      <c r="E17" s="278">
        <f>E13-E14</f>
        <v>0</v>
      </c>
      <c r="F17" s="278">
        <f t="shared" si="0"/>
        <v>0</v>
      </c>
      <c r="G17" s="279" t="e">
        <f t="shared" si="1"/>
        <v>#DIV/0!</v>
      </c>
    </row>
    <row r="18" spans="1:7" ht="13.5" thickBot="1">
      <c r="A18" s="280"/>
      <c r="B18" s="281"/>
      <c r="C18" s="282"/>
      <c r="D18" s="282"/>
      <c r="E18" s="282"/>
      <c r="F18" s="282"/>
      <c r="G18" s="282"/>
    </row>
    <row r="19" spans="1:7" ht="12.75">
      <c r="A19" s="264" t="s">
        <v>110</v>
      </c>
      <c r="B19" s="265"/>
      <c r="C19" s="266"/>
      <c r="D19" s="266"/>
      <c r="E19" s="266"/>
      <c r="F19" s="266"/>
      <c r="G19" s="267"/>
    </row>
    <row r="20" spans="1:7" ht="12.75">
      <c r="A20" s="268" t="s">
        <v>100</v>
      </c>
      <c r="B20" s="269" t="s">
        <v>98</v>
      </c>
      <c r="C20" s="270"/>
      <c r="D20" s="270"/>
      <c r="E20" s="270"/>
      <c r="F20" s="270">
        <f>E20-D20</f>
        <v>0</v>
      </c>
      <c r="G20" s="271" t="e">
        <f>E20/D20*100</f>
        <v>#DIV/0!</v>
      </c>
    </row>
    <row r="21" spans="1:7" ht="12.75">
      <c r="A21" s="272" t="s">
        <v>101</v>
      </c>
      <c r="B21" s="269" t="s">
        <v>102</v>
      </c>
      <c r="C21" s="270"/>
      <c r="D21" s="270"/>
      <c r="E21" s="270"/>
      <c r="F21" s="270">
        <f aca="true" t="shared" si="2" ref="F21:F26">E21-D21</f>
        <v>0</v>
      </c>
      <c r="G21" s="271" t="e">
        <f aca="true" t="shared" si="3" ref="G21:G26">E21/D21*100</f>
        <v>#DIV/0!</v>
      </c>
    </row>
    <row r="22" spans="1:7" ht="12.75">
      <c r="A22" s="272" t="s">
        <v>103</v>
      </c>
      <c r="B22" s="269" t="s">
        <v>104</v>
      </c>
      <c r="C22" s="270">
        <f>C20*C21/10</f>
        <v>0</v>
      </c>
      <c r="D22" s="270">
        <f>D20*D21/10</f>
        <v>0</v>
      </c>
      <c r="E22" s="270">
        <f>E20*E21/10</f>
        <v>0</v>
      </c>
      <c r="F22" s="270">
        <f t="shared" si="2"/>
        <v>0</v>
      </c>
      <c r="G22" s="271" t="e">
        <f t="shared" si="3"/>
        <v>#DIV/0!</v>
      </c>
    </row>
    <row r="23" spans="1:7" ht="12.75">
      <c r="A23" s="272" t="s">
        <v>105</v>
      </c>
      <c r="B23" s="269" t="s">
        <v>104</v>
      </c>
      <c r="C23" s="270"/>
      <c r="D23" s="270"/>
      <c r="E23" s="270"/>
      <c r="F23" s="270">
        <f t="shared" si="2"/>
        <v>0</v>
      </c>
      <c r="G23" s="271" t="e">
        <f t="shared" si="3"/>
        <v>#DIV/0!</v>
      </c>
    </row>
    <row r="24" spans="1:7" ht="12.75">
      <c r="A24" s="272" t="s">
        <v>106</v>
      </c>
      <c r="B24" s="269" t="s">
        <v>554</v>
      </c>
      <c r="C24" s="270"/>
      <c r="D24" s="270"/>
      <c r="E24" s="270"/>
      <c r="F24" s="270">
        <f t="shared" si="2"/>
        <v>0</v>
      </c>
      <c r="G24" s="271" t="e">
        <f t="shared" si="3"/>
        <v>#DIV/0!</v>
      </c>
    </row>
    <row r="25" spans="1:7" ht="12.75">
      <c r="A25" s="273" t="s">
        <v>93</v>
      </c>
      <c r="B25" s="274" t="s">
        <v>108</v>
      </c>
      <c r="C25" s="350">
        <f>C23*C24/1000</f>
        <v>0</v>
      </c>
      <c r="D25" s="350">
        <f>D23*D24/1000</f>
        <v>0</v>
      </c>
      <c r="E25" s="350">
        <f>E23*E24/1000</f>
        <v>0</v>
      </c>
      <c r="F25" s="275">
        <f t="shared" si="2"/>
        <v>0</v>
      </c>
      <c r="G25" s="276" t="e">
        <f t="shared" si="3"/>
        <v>#DIV/0!</v>
      </c>
    </row>
    <row r="26" spans="1:7" ht="13.5" thickBot="1">
      <c r="A26" s="277" t="s">
        <v>109</v>
      </c>
      <c r="B26" s="257"/>
      <c r="C26" s="278">
        <f>C22-C23</f>
        <v>0</v>
      </c>
      <c r="D26" s="278">
        <f>D22-D23</f>
        <v>0</v>
      </c>
      <c r="E26" s="278">
        <f>E22-E23</f>
        <v>0</v>
      </c>
      <c r="F26" s="278">
        <f t="shared" si="2"/>
        <v>0</v>
      </c>
      <c r="G26" s="279" t="e">
        <f t="shared" si="3"/>
        <v>#DIV/0!</v>
      </c>
    </row>
    <row r="27" spans="1:7" ht="13.5" thickBot="1">
      <c r="A27" s="280"/>
      <c r="B27" s="281"/>
      <c r="C27" s="282"/>
      <c r="D27" s="282"/>
      <c r="E27" s="282"/>
      <c r="F27" s="282"/>
      <c r="G27" s="282"/>
    </row>
    <row r="28" spans="1:7" ht="12.75">
      <c r="A28" s="264" t="s">
        <v>555</v>
      </c>
      <c r="B28" s="265"/>
      <c r="C28" s="266"/>
      <c r="D28" s="266"/>
      <c r="E28" s="266"/>
      <c r="F28" s="266"/>
      <c r="G28" s="267"/>
    </row>
    <row r="29" spans="1:7" ht="12.75">
      <c r="A29" s="268" t="s">
        <v>100</v>
      </c>
      <c r="B29" s="269" t="s">
        <v>98</v>
      </c>
      <c r="C29" s="270"/>
      <c r="D29" s="270"/>
      <c r="E29" s="270"/>
      <c r="F29" s="270">
        <f>E29-D29</f>
        <v>0</v>
      </c>
      <c r="G29" s="271" t="e">
        <f>E29/D29*100</f>
        <v>#DIV/0!</v>
      </c>
    </row>
    <row r="30" spans="1:7" ht="12.75">
      <c r="A30" s="272" t="s">
        <v>101</v>
      </c>
      <c r="B30" s="269" t="s">
        <v>102</v>
      </c>
      <c r="C30" s="270"/>
      <c r="D30" s="270"/>
      <c r="E30" s="270"/>
      <c r="F30" s="270">
        <f aca="true" t="shared" si="4" ref="F30:F35">E30-D30</f>
        <v>0</v>
      </c>
      <c r="G30" s="271" t="e">
        <f aca="true" t="shared" si="5" ref="G30:G35">E30/D30*100</f>
        <v>#DIV/0!</v>
      </c>
    </row>
    <row r="31" spans="1:7" ht="12.75">
      <c r="A31" s="272" t="s">
        <v>103</v>
      </c>
      <c r="B31" s="269" t="s">
        <v>104</v>
      </c>
      <c r="C31" s="270">
        <f>C29*C30/10</f>
        <v>0</v>
      </c>
      <c r="D31" s="270">
        <f>D29*D30/10</f>
        <v>0</v>
      </c>
      <c r="E31" s="270">
        <f>E29*E30/10</f>
        <v>0</v>
      </c>
      <c r="F31" s="270">
        <f t="shared" si="4"/>
        <v>0</v>
      </c>
      <c r="G31" s="271" t="e">
        <f t="shared" si="5"/>
        <v>#DIV/0!</v>
      </c>
    </row>
    <row r="32" spans="1:7" ht="12.75">
      <c r="A32" s="272" t="s">
        <v>105</v>
      </c>
      <c r="B32" s="269" t="s">
        <v>104</v>
      </c>
      <c r="C32" s="270"/>
      <c r="D32" s="270"/>
      <c r="E32" s="270"/>
      <c r="F32" s="270">
        <f t="shared" si="4"/>
        <v>0</v>
      </c>
      <c r="G32" s="271" t="e">
        <f t="shared" si="5"/>
        <v>#DIV/0!</v>
      </c>
    </row>
    <row r="33" spans="1:7" ht="12.75">
      <c r="A33" s="272" t="s">
        <v>106</v>
      </c>
      <c r="B33" s="269" t="s">
        <v>554</v>
      </c>
      <c r="C33" s="270"/>
      <c r="D33" s="270"/>
      <c r="E33" s="270"/>
      <c r="F33" s="270">
        <f t="shared" si="4"/>
        <v>0</v>
      </c>
      <c r="G33" s="271" t="e">
        <f t="shared" si="5"/>
        <v>#DIV/0!</v>
      </c>
    </row>
    <row r="34" spans="1:7" ht="12.75">
      <c r="A34" s="273" t="s">
        <v>93</v>
      </c>
      <c r="B34" s="274" t="s">
        <v>108</v>
      </c>
      <c r="C34" s="350">
        <f>C32*C33/1000</f>
        <v>0</v>
      </c>
      <c r="D34" s="350">
        <f>D32*D33/1000</f>
        <v>0</v>
      </c>
      <c r="E34" s="350">
        <f>E32*E33/1000</f>
        <v>0</v>
      </c>
      <c r="F34" s="275">
        <f t="shared" si="4"/>
        <v>0</v>
      </c>
      <c r="G34" s="276" t="e">
        <f t="shared" si="5"/>
        <v>#DIV/0!</v>
      </c>
    </row>
    <row r="35" spans="1:7" ht="13.5" thickBot="1">
      <c r="A35" s="277" t="s">
        <v>109</v>
      </c>
      <c r="B35" s="257"/>
      <c r="C35" s="278">
        <f>C31-C32</f>
        <v>0</v>
      </c>
      <c r="D35" s="278">
        <f>D31-D32</f>
        <v>0</v>
      </c>
      <c r="E35" s="278">
        <f>E31-E32</f>
        <v>0</v>
      </c>
      <c r="F35" s="278">
        <f t="shared" si="4"/>
        <v>0</v>
      </c>
      <c r="G35" s="279" t="e">
        <f t="shared" si="5"/>
        <v>#DIV/0!</v>
      </c>
    </row>
    <row r="36" spans="1:7" ht="13.5" thickBot="1">
      <c r="A36" s="280"/>
      <c r="B36" s="281"/>
      <c r="C36" s="282"/>
      <c r="D36" s="282"/>
      <c r="E36" s="282"/>
      <c r="F36" s="282"/>
      <c r="G36" s="282"/>
    </row>
    <row r="37" spans="1:7" ht="12.75">
      <c r="A37" s="283" t="s">
        <v>111</v>
      </c>
      <c r="B37" s="265"/>
      <c r="C37" s="266"/>
      <c r="D37" s="266"/>
      <c r="E37" s="266"/>
      <c r="F37" s="266"/>
      <c r="G37" s="267"/>
    </row>
    <row r="38" spans="1:7" ht="12.75">
      <c r="A38" s="284" t="s">
        <v>100</v>
      </c>
      <c r="B38" s="269" t="s">
        <v>98</v>
      </c>
      <c r="C38" s="270"/>
      <c r="D38" s="270"/>
      <c r="E38" s="270"/>
      <c r="F38" s="270">
        <f>E38-D38</f>
        <v>0</v>
      </c>
      <c r="G38" s="271" t="e">
        <f>E38/D38*100</f>
        <v>#DIV/0!</v>
      </c>
    </row>
    <row r="39" spans="1:7" ht="12.75">
      <c r="A39" s="272" t="s">
        <v>101</v>
      </c>
      <c r="B39" s="269" t="s">
        <v>102</v>
      </c>
      <c r="C39" s="270"/>
      <c r="D39" s="270"/>
      <c r="E39" s="270"/>
      <c r="F39" s="270">
        <f aca="true" t="shared" si="6" ref="F39:F44">E39-D39</f>
        <v>0</v>
      </c>
      <c r="G39" s="271" t="e">
        <f aca="true" t="shared" si="7" ref="G39:G44">E39/D39*100</f>
        <v>#DIV/0!</v>
      </c>
    </row>
    <row r="40" spans="1:7" ht="12.75">
      <c r="A40" s="272" t="s">
        <v>103</v>
      </c>
      <c r="B40" s="269" t="s">
        <v>104</v>
      </c>
      <c r="C40" s="270">
        <f>C38*C39/10</f>
        <v>0</v>
      </c>
      <c r="D40" s="270">
        <f>D38*D39/10</f>
        <v>0</v>
      </c>
      <c r="E40" s="270">
        <f>E38*E39/10</f>
        <v>0</v>
      </c>
      <c r="F40" s="270">
        <f t="shared" si="6"/>
        <v>0</v>
      </c>
      <c r="G40" s="271" t="e">
        <f t="shared" si="7"/>
        <v>#DIV/0!</v>
      </c>
    </row>
    <row r="41" spans="1:7" ht="12.75">
      <c r="A41" s="272" t="s">
        <v>105</v>
      </c>
      <c r="B41" s="269" t="s">
        <v>104</v>
      </c>
      <c r="C41" s="270"/>
      <c r="D41" s="270"/>
      <c r="E41" s="270"/>
      <c r="F41" s="270">
        <f t="shared" si="6"/>
        <v>0</v>
      </c>
      <c r="G41" s="271" t="e">
        <f t="shared" si="7"/>
        <v>#DIV/0!</v>
      </c>
    </row>
    <row r="42" spans="1:7" ht="12.75">
      <c r="A42" s="272" t="s">
        <v>106</v>
      </c>
      <c r="B42" s="269" t="s">
        <v>554</v>
      </c>
      <c r="C42" s="270"/>
      <c r="D42" s="270"/>
      <c r="E42" s="270"/>
      <c r="F42" s="270">
        <f t="shared" si="6"/>
        <v>0</v>
      </c>
      <c r="G42" s="271" t="e">
        <f t="shared" si="7"/>
        <v>#DIV/0!</v>
      </c>
    </row>
    <row r="43" spans="1:7" ht="12.75">
      <c r="A43" s="273" t="s">
        <v>93</v>
      </c>
      <c r="B43" s="274" t="s">
        <v>108</v>
      </c>
      <c r="C43" s="350">
        <f>C41*C42/1000</f>
        <v>0</v>
      </c>
      <c r="D43" s="350">
        <f>D41*D42/1000</f>
        <v>0</v>
      </c>
      <c r="E43" s="350">
        <f>E41*E42/1000</f>
        <v>0</v>
      </c>
      <c r="F43" s="275">
        <f t="shared" si="6"/>
        <v>0</v>
      </c>
      <c r="G43" s="276" t="e">
        <f t="shared" si="7"/>
        <v>#DIV/0!</v>
      </c>
    </row>
    <row r="44" spans="1:7" ht="13.5" thickBot="1">
      <c r="A44" s="277" t="s">
        <v>109</v>
      </c>
      <c r="B44" s="257"/>
      <c r="C44" s="278">
        <f>C40-C41</f>
        <v>0</v>
      </c>
      <c r="D44" s="278">
        <f>D40-D41</f>
        <v>0</v>
      </c>
      <c r="E44" s="278">
        <f>E40-E41</f>
        <v>0</v>
      </c>
      <c r="F44" s="278">
        <f t="shared" si="6"/>
        <v>0</v>
      </c>
      <c r="G44" s="279" t="e">
        <f t="shared" si="7"/>
        <v>#DIV/0!</v>
      </c>
    </row>
    <row r="45" spans="1:7" ht="13.5" thickBot="1">
      <c r="A45" s="280"/>
      <c r="B45" s="281"/>
      <c r="C45" s="282"/>
      <c r="D45" s="282"/>
      <c r="E45" s="282"/>
      <c r="F45" s="282"/>
      <c r="G45" s="282"/>
    </row>
    <row r="46" spans="1:7" ht="12.75">
      <c r="A46" s="283" t="s">
        <v>556</v>
      </c>
      <c r="B46" s="265"/>
      <c r="C46" s="266"/>
      <c r="D46" s="266"/>
      <c r="E46" s="266"/>
      <c r="F46" s="266"/>
      <c r="G46" s="267"/>
    </row>
    <row r="47" spans="1:7" ht="12.75">
      <c r="A47" s="284" t="s">
        <v>100</v>
      </c>
      <c r="B47" s="269" t="s">
        <v>98</v>
      </c>
      <c r="C47" s="270"/>
      <c r="D47" s="270"/>
      <c r="E47" s="270"/>
      <c r="F47" s="270">
        <f>E47-D47</f>
        <v>0</v>
      </c>
      <c r="G47" s="271" t="e">
        <f>E47/D47*100</f>
        <v>#DIV/0!</v>
      </c>
    </row>
    <row r="48" spans="1:7" ht="12.75">
      <c r="A48" s="272" t="s">
        <v>101</v>
      </c>
      <c r="B48" s="269" t="s">
        <v>102</v>
      </c>
      <c r="C48" s="270"/>
      <c r="D48" s="270"/>
      <c r="E48" s="270"/>
      <c r="F48" s="270">
        <f aca="true" t="shared" si="8" ref="F48:F53">E48-D48</f>
        <v>0</v>
      </c>
      <c r="G48" s="271" t="e">
        <f aca="true" t="shared" si="9" ref="G48:G53">E48/D48*100</f>
        <v>#DIV/0!</v>
      </c>
    </row>
    <row r="49" spans="1:7" ht="12.75">
      <c r="A49" s="272" t="s">
        <v>103</v>
      </c>
      <c r="B49" s="269" t="s">
        <v>104</v>
      </c>
      <c r="C49" s="270">
        <f>C47*C48/10</f>
        <v>0</v>
      </c>
      <c r="D49" s="270">
        <f>D47*D48/10</f>
        <v>0</v>
      </c>
      <c r="E49" s="270">
        <f>E47*E48/10</f>
        <v>0</v>
      </c>
      <c r="F49" s="270">
        <f t="shared" si="8"/>
        <v>0</v>
      </c>
      <c r="G49" s="271" t="e">
        <f t="shared" si="9"/>
        <v>#DIV/0!</v>
      </c>
    </row>
    <row r="50" spans="1:7" ht="12.75">
      <c r="A50" s="272" t="s">
        <v>105</v>
      </c>
      <c r="B50" s="269" t="s">
        <v>104</v>
      </c>
      <c r="C50" s="270"/>
      <c r="D50" s="270"/>
      <c r="E50" s="270"/>
      <c r="F50" s="270">
        <f t="shared" si="8"/>
        <v>0</v>
      </c>
      <c r="G50" s="271" t="e">
        <f t="shared" si="9"/>
        <v>#DIV/0!</v>
      </c>
    </row>
    <row r="51" spans="1:7" ht="12.75">
      <c r="A51" s="272" t="s">
        <v>106</v>
      </c>
      <c r="B51" s="269" t="s">
        <v>554</v>
      </c>
      <c r="C51" s="270"/>
      <c r="D51" s="270"/>
      <c r="E51" s="270"/>
      <c r="F51" s="270">
        <f t="shared" si="8"/>
        <v>0</v>
      </c>
      <c r="G51" s="271" t="e">
        <f t="shared" si="9"/>
        <v>#DIV/0!</v>
      </c>
    </row>
    <row r="52" spans="1:7" ht="12.75">
      <c r="A52" s="273" t="s">
        <v>93</v>
      </c>
      <c r="B52" s="274" t="s">
        <v>108</v>
      </c>
      <c r="C52" s="350">
        <f>C50*C51/1000</f>
        <v>0</v>
      </c>
      <c r="D52" s="350">
        <f>D50*D51/1000</f>
        <v>0</v>
      </c>
      <c r="E52" s="350">
        <f>E50*E51/1000</f>
        <v>0</v>
      </c>
      <c r="F52" s="275">
        <f t="shared" si="8"/>
        <v>0</v>
      </c>
      <c r="G52" s="276" t="e">
        <f t="shared" si="9"/>
        <v>#DIV/0!</v>
      </c>
    </row>
    <row r="53" spans="1:7" ht="13.5" thickBot="1">
      <c r="A53" s="277" t="s">
        <v>109</v>
      </c>
      <c r="B53" s="257"/>
      <c r="C53" s="278">
        <f>C49-C50</f>
        <v>0</v>
      </c>
      <c r="D53" s="278">
        <f>D49-D50</f>
        <v>0</v>
      </c>
      <c r="E53" s="278">
        <f>E49-E50</f>
        <v>0</v>
      </c>
      <c r="F53" s="278">
        <f t="shared" si="8"/>
        <v>0</v>
      </c>
      <c r="G53" s="279" t="e">
        <f t="shared" si="9"/>
        <v>#DIV/0!</v>
      </c>
    </row>
    <row r="54" spans="1:7" ht="13.5" thickBot="1">
      <c r="A54" s="280"/>
      <c r="B54" s="281"/>
      <c r="C54" s="282"/>
      <c r="D54" s="282"/>
      <c r="E54" s="282"/>
      <c r="F54" s="282"/>
      <c r="G54" s="282"/>
    </row>
    <row r="55" spans="1:7" ht="12.75">
      <c r="A55" s="283" t="s">
        <v>557</v>
      </c>
      <c r="B55" s="265"/>
      <c r="C55" s="266"/>
      <c r="D55" s="266"/>
      <c r="E55" s="266"/>
      <c r="F55" s="266"/>
      <c r="G55" s="267"/>
    </row>
    <row r="56" spans="1:7" ht="12.75">
      <c r="A56" s="284" t="s">
        <v>100</v>
      </c>
      <c r="B56" s="269" t="s">
        <v>98</v>
      </c>
      <c r="C56" s="270"/>
      <c r="D56" s="270"/>
      <c r="E56" s="270"/>
      <c r="F56" s="270">
        <f>E56-D56</f>
        <v>0</v>
      </c>
      <c r="G56" s="271" t="e">
        <f>E56/D56*100</f>
        <v>#DIV/0!</v>
      </c>
    </row>
    <row r="57" spans="1:7" ht="12.75">
      <c r="A57" s="272" t="s">
        <v>101</v>
      </c>
      <c r="B57" s="269" t="s">
        <v>102</v>
      </c>
      <c r="C57" s="270"/>
      <c r="D57" s="270"/>
      <c r="E57" s="270"/>
      <c r="F57" s="270">
        <f aca="true" t="shared" si="10" ref="F57:F62">E57-D57</f>
        <v>0</v>
      </c>
      <c r="G57" s="271" t="e">
        <f aca="true" t="shared" si="11" ref="G57:G62">E57/D57*100</f>
        <v>#DIV/0!</v>
      </c>
    </row>
    <row r="58" spans="1:7" ht="12.75">
      <c r="A58" s="272" t="s">
        <v>103</v>
      </c>
      <c r="B58" s="269" t="s">
        <v>104</v>
      </c>
      <c r="C58" s="270">
        <f>C56*C57/10</f>
        <v>0</v>
      </c>
      <c r="D58" s="270">
        <f>D56*D57/10</f>
        <v>0</v>
      </c>
      <c r="E58" s="270">
        <f>E56*E57/10</f>
        <v>0</v>
      </c>
      <c r="F58" s="270">
        <f t="shared" si="10"/>
        <v>0</v>
      </c>
      <c r="G58" s="271" t="e">
        <f t="shared" si="11"/>
        <v>#DIV/0!</v>
      </c>
    </row>
    <row r="59" spans="1:7" ht="12.75">
      <c r="A59" s="272" t="s">
        <v>105</v>
      </c>
      <c r="B59" s="269" t="s">
        <v>104</v>
      </c>
      <c r="C59" s="270"/>
      <c r="D59" s="270"/>
      <c r="E59" s="270"/>
      <c r="F59" s="270">
        <f t="shared" si="10"/>
        <v>0</v>
      </c>
      <c r="G59" s="271" t="e">
        <f t="shared" si="11"/>
        <v>#DIV/0!</v>
      </c>
    </row>
    <row r="60" spans="1:7" ht="12.75">
      <c r="A60" s="272" t="s">
        <v>106</v>
      </c>
      <c r="B60" s="269" t="s">
        <v>554</v>
      </c>
      <c r="C60" s="270"/>
      <c r="D60" s="270"/>
      <c r="E60" s="270"/>
      <c r="F60" s="270">
        <f t="shared" si="10"/>
        <v>0</v>
      </c>
      <c r="G60" s="271" t="e">
        <f t="shared" si="11"/>
        <v>#DIV/0!</v>
      </c>
    </row>
    <row r="61" spans="1:7" ht="12.75">
      <c r="A61" s="273" t="s">
        <v>93</v>
      </c>
      <c r="B61" s="274" t="s">
        <v>108</v>
      </c>
      <c r="C61" s="350">
        <f>C59*C60/1000</f>
        <v>0</v>
      </c>
      <c r="D61" s="350">
        <f>D59*D60/1000</f>
        <v>0</v>
      </c>
      <c r="E61" s="350">
        <f>E59*E60/1000</f>
        <v>0</v>
      </c>
      <c r="F61" s="275">
        <f t="shared" si="10"/>
        <v>0</v>
      </c>
      <c r="G61" s="276" t="e">
        <f t="shared" si="11"/>
        <v>#DIV/0!</v>
      </c>
    </row>
    <row r="62" spans="1:7" ht="13.5" thickBot="1">
      <c r="A62" s="277" t="s">
        <v>109</v>
      </c>
      <c r="B62" s="257"/>
      <c r="C62" s="278">
        <f>C58-C59</f>
        <v>0</v>
      </c>
      <c r="D62" s="278">
        <f>D58-D59</f>
        <v>0</v>
      </c>
      <c r="E62" s="278">
        <f>E58-E59</f>
        <v>0</v>
      </c>
      <c r="F62" s="278">
        <f t="shared" si="10"/>
        <v>0</v>
      </c>
      <c r="G62" s="279" t="e">
        <f t="shared" si="11"/>
        <v>#DIV/0!</v>
      </c>
    </row>
    <row r="63" spans="1:7" ht="13.5" thickBot="1">
      <c r="A63" s="280"/>
      <c r="B63" s="281"/>
      <c r="C63" s="282"/>
      <c r="D63" s="282"/>
      <c r="E63" s="282"/>
      <c r="F63" s="282"/>
      <c r="G63" s="282"/>
    </row>
    <row r="64" spans="1:7" ht="12.75">
      <c r="A64" s="283" t="s">
        <v>558</v>
      </c>
      <c r="B64" s="265"/>
      <c r="C64" s="266"/>
      <c r="D64" s="266"/>
      <c r="E64" s="266"/>
      <c r="F64" s="266"/>
      <c r="G64" s="267"/>
    </row>
    <row r="65" spans="1:7" ht="12.75">
      <c r="A65" s="284" t="s">
        <v>100</v>
      </c>
      <c r="B65" s="269" t="s">
        <v>98</v>
      </c>
      <c r="C65" s="270"/>
      <c r="D65" s="270"/>
      <c r="E65" s="270"/>
      <c r="F65" s="270">
        <f>E65-D65</f>
        <v>0</v>
      </c>
      <c r="G65" s="271" t="e">
        <f>E65/D65*100</f>
        <v>#DIV/0!</v>
      </c>
    </row>
    <row r="66" spans="1:7" ht="12.75">
      <c r="A66" s="272" t="s">
        <v>101</v>
      </c>
      <c r="B66" s="269" t="s">
        <v>102</v>
      </c>
      <c r="C66" s="270"/>
      <c r="D66" s="270"/>
      <c r="E66" s="270"/>
      <c r="F66" s="270">
        <f aca="true" t="shared" si="12" ref="F66:F71">E66-D66</f>
        <v>0</v>
      </c>
      <c r="G66" s="271" t="e">
        <f aca="true" t="shared" si="13" ref="G66:G71">E66/D66*100</f>
        <v>#DIV/0!</v>
      </c>
    </row>
    <row r="67" spans="1:7" ht="12.75">
      <c r="A67" s="272" t="s">
        <v>103</v>
      </c>
      <c r="B67" s="269" t="s">
        <v>104</v>
      </c>
      <c r="C67" s="270">
        <f>C65*C66/10</f>
        <v>0</v>
      </c>
      <c r="D67" s="270">
        <f>D65*D66/10</f>
        <v>0</v>
      </c>
      <c r="E67" s="270">
        <f>E65*E66/10</f>
        <v>0</v>
      </c>
      <c r="F67" s="270">
        <f t="shared" si="12"/>
        <v>0</v>
      </c>
      <c r="G67" s="271" t="e">
        <f t="shared" si="13"/>
        <v>#DIV/0!</v>
      </c>
    </row>
    <row r="68" spans="1:7" ht="12.75">
      <c r="A68" s="272" t="s">
        <v>105</v>
      </c>
      <c r="B68" s="269" t="s">
        <v>104</v>
      </c>
      <c r="C68" s="270"/>
      <c r="D68" s="270"/>
      <c r="E68" s="270"/>
      <c r="F68" s="270">
        <f t="shared" si="12"/>
        <v>0</v>
      </c>
      <c r="G68" s="271" t="e">
        <f t="shared" si="13"/>
        <v>#DIV/0!</v>
      </c>
    </row>
    <row r="69" spans="1:7" ht="12.75">
      <c r="A69" s="272" t="s">
        <v>106</v>
      </c>
      <c r="B69" s="269" t="s">
        <v>554</v>
      </c>
      <c r="C69" s="270"/>
      <c r="D69" s="270"/>
      <c r="E69" s="270"/>
      <c r="F69" s="270">
        <f t="shared" si="12"/>
        <v>0</v>
      </c>
      <c r="G69" s="271" t="e">
        <f t="shared" si="13"/>
        <v>#DIV/0!</v>
      </c>
    </row>
    <row r="70" spans="1:7" ht="12.75">
      <c r="A70" s="273" t="s">
        <v>93</v>
      </c>
      <c r="B70" s="274" t="s">
        <v>108</v>
      </c>
      <c r="C70" s="350">
        <f>C68*C69/1000</f>
        <v>0</v>
      </c>
      <c r="D70" s="350">
        <f>D68*D69/1000</f>
        <v>0</v>
      </c>
      <c r="E70" s="350">
        <f>E68*E69/1000</f>
        <v>0</v>
      </c>
      <c r="F70" s="275">
        <f t="shared" si="12"/>
        <v>0</v>
      </c>
      <c r="G70" s="276" t="e">
        <f t="shared" si="13"/>
        <v>#DIV/0!</v>
      </c>
    </row>
    <row r="71" spans="1:7" ht="13.5" thickBot="1">
      <c r="A71" s="277" t="s">
        <v>109</v>
      </c>
      <c r="B71" s="257"/>
      <c r="C71" s="278">
        <f>C67-C68</f>
        <v>0</v>
      </c>
      <c r="D71" s="278">
        <f>D67-D68</f>
        <v>0</v>
      </c>
      <c r="E71" s="278">
        <f>E67-E68</f>
        <v>0</v>
      </c>
      <c r="F71" s="278">
        <f t="shared" si="12"/>
        <v>0</v>
      </c>
      <c r="G71" s="279" t="e">
        <f t="shared" si="13"/>
        <v>#DIV/0!</v>
      </c>
    </row>
    <row r="72" spans="1:7" ht="13.5" thickBot="1">
      <c r="A72" s="280"/>
      <c r="B72" s="281"/>
      <c r="C72" s="282"/>
      <c r="D72" s="282"/>
      <c r="E72" s="282"/>
      <c r="F72" s="282"/>
      <c r="G72" s="282"/>
    </row>
    <row r="73" spans="1:7" ht="12.75">
      <c r="A73" s="283" t="s">
        <v>559</v>
      </c>
      <c r="B73" s="265"/>
      <c r="C73" s="266"/>
      <c r="D73" s="266"/>
      <c r="E73" s="266"/>
      <c r="F73" s="266"/>
      <c r="G73" s="267"/>
    </row>
    <row r="74" spans="1:7" ht="12.75">
      <c r="A74" s="284" t="s">
        <v>100</v>
      </c>
      <c r="B74" s="269" t="s">
        <v>98</v>
      </c>
      <c r="C74" s="270"/>
      <c r="D74" s="270"/>
      <c r="E74" s="270"/>
      <c r="F74" s="270">
        <f>E74-D74</f>
        <v>0</v>
      </c>
      <c r="G74" s="271" t="e">
        <f>E74/D74*100</f>
        <v>#DIV/0!</v>
      </c>
    </row>
    <row r="75" spans="1:7" ht="12.75">
      <c r="A75" s="272" t="s">
        <v>101</v>
      </c>
      <c r="B75" s="269" t="s">
        <v>102</v>
      </c>
      <c r="C75" s="270"/>
      <c r="D75" s="270"/>
      <c r="E75" s="270"/>
      <c r="F75" s="270">
        <f aca="true" t="shared" si="14" ref="F75:F80">E75-D75</f>
        <v>0</v>
      </c>
      <c r="G75" s="271" t="e">
        <f aca="true" t="shared" si="15" ref="G75:G80">E75/D75*100</f>
        <v>#DIV/0!</v>
      </c>
    </row>
    <row r="76" spans="1:7" ht="12.75">
      <c r="A76" s="272" t="s">
        <v>103</v>
      </c>
      <c r="B76" s="269" t="s">
        <v>104</v>
      </c>
      <c r="C76" s="270">
        <f>C74*C75/10</f>
        <v>0</v>
      </c>
      <c r="D76" s="270">
        <f>D74*D75/10</f>
        <v>0</v>
      </c>
      <c r="E76" s="270">
        <f>E74*E75/10</f>
        <v>0</v>
      </c>
      <c r="F76" s="270">
        <f t="shared" si="14"/>
        <v>0</v>
      </c>
      <c r="G76" s="271" t="e">
        <f t="shared" si="15"/>
        <v>#DIV/0!</v>
      </c>
    </row>
    <row r="77" spans="1:7" ht="12.75">
      <c r="A77" s="272" t="s">
        <v>105</v>
      </c>
      <c r="B77" s="269" t="s">
        <v>104</v>
      </c>
      <c r="C77" s="270"/>
      <c r="D77" s="270"/>
      <c r="E77" s="270"/>
      <c r="F77" s="270">
        <f t="shared" si="14"/>
        <v>0</v>
      </c>
      <c r="G77" s="271" t="e">
        <f t="shared" si="15"/>
        <v>#DIV/0!</v>
      </c>
    </row>
    <row r="78" spans="1:7" ht="12.75">
      <c r="A78" s="272" t="s">
        <v>106</v>
      </c>
      <c r="B78" s="269" t="s">
        <v>554</v>
      </c>
      <c r="C78" s="270"/>
      <c r="D78" s="270"/>
      <c r="E78" s="270"/>
      <c r="F78" s="270">
        <f t="shared" si="14"/>
        <v>0</v>
      </c>
      <c r="G78" s="271" t="e">
        <f t="shared" si="15"/>
        <v>#DIV/0!</v>
      </c>
    </row>
    <row r="79" spans="1:7" ht="12.75">
      <c r="A79" s="273" t="s">
        <v>93</v>
      </c>
      <c r="B79" s="274" t="s">
        <v>108</v>
      </c>
      <c r="C79" s="350">
        <f>C77*C78/1000</f>
        <v>0</v>
      </c>
      <c r="D79" s="350">
        <f>D77*D78/1000</f>
        <v>0</v>
      </c>
      <c r="E79" s="350">
        <f>E77*E78/1000</f>
        <v>0</v>
      </c>
      <c r="F79" s="275">
        <f t="shared" si="14"/>
        <v>0</v>
      </c>
      <c r="G79" s="276" t="e">
        <f t="shared" si="15"/>
        <v>#DIV/0!</v>
      </c>
    </row>
    <row r="80" spans="1:7" ht="13.5" thickBot="1">
      <c r="A80" s="277" t="s">
        <v>109</v>
      </c>
      <c r="B80" s="257"/>
      <c r="C80" s="278">
        <f>C76-C77</f>
        <v>0</v>
      </c>
      <c r="D80" s="278">
        <f>D76-D77</f>
        <v>0</v>
      </c>
      <c r="E80" s="278">
        <f>E76-E77</f>
        <v>0</v>
      </c>
      <c r="F80" s="278">
        <f t="shared" si="14"/>
        <v>0</v>
      </c>
      <c r="G80" s="279" t="e">
        <f t="shared" si="15"/>
        <v>#DIV/0!</v>
      </c>
    </row>
    <row r="81" spans="1:7" ht="13.5" thickBot="1">
      <c r="A81" s="280"/>
      <c r="B81" s="281"/>
      <c r="C81" s="282"/>
      <c r="D81" s="282"/>
      <c r="E81" s="282"/>
      <c r="F81" s="282"/>
      <c r="G81" s="282"/>
    </row>
    <row r="82" spans="1:7" ht="26.25" thickBot="1">
      <c r="A82" s="285" t="s">
        <v>112</v>
      </c>
      <c r="B82" s="286" t="s">
        <v>108</v>
      </c>
      <c r="C82" s="351">
        <f>C16+C25+C34+C43+C52+C61+C70+C79</f>
        <v>0</v>
      </c>
      <c r="D82" s="351">
        <f>D16+D25+D34+D43+D52+D61+D70+D79</f>
        <v>0</v>
      </c>
      <c r="E82" s="351">
        <f>E16+E25+E34+E43+E52+E61+E70+E79</f>
        <v>0</v>
      </c>
      <c r="F82" s="351">
        <f>E82-D82</f>
        <v>0</v>
      </c>
      <c r="G82" s="262" t="e">
        <f>E82/D82*100</f>
        <v>#DIV/0!</v>
      </c>
    </row>
    <row r="83" spans="1:7" ht="13.5" thickBot="1">
      <c r="A83" s="953"/>
      <c r="B83" s="942"/>
      <c r="C83" s="942"/>
      <c r="D83" s="942"/>
      <c r="E83" s="942"/>
      <c r="F83" s="942"/>
      <c r="G83" s="954"/>
    </row>
    <row r="84" spans="1:7" ht="38.25">
      <c r="A84" s="288" t="s">
        <v>217</v>
      </c>
      <c r="B84" s="289" t="s">
        <v>94</v>
      </c>
      <c r="C84" s="290" t="s">
        <v>448</v>
      </c>
      <c r="D84" s="290" t="s">
        <v>449</v>
      </c>
      <c r="E84" s="290" t="s">
        <v>450</v>
      </c>
      <c r="F84" s="289" t="s">
        <v>451</v>
      </c>
      <c r="G84" s="291" t="s">
        <v>137</v>
      </c>
    </row>
    <row r="85" spans="1:7" ht="13.5" thickBot="1">
      <c r="A85" s="256">
        <v>1</v>
      </c>
      <c r="B85" s="257">
        <v>2</v>
      </c>
      <c r="C85" s="257">
        <v>3</v>
      </c>
      <c r="D85" s="257">
        <v>4</v>
      </c>
      <c r="E85" s="257">
        <v>5</v>
      </c>
      <c r="F85" s="257">
        <v>6</v>
      </c>
      <c r="G85" s="258">
        <v>7</v>
      </c>
    </row>
    <row r="86" spans="1:7" ht="7.5" customHeight="1">
      <c r="A86" s="292"/>
      <c r="B86" s="251"/>
      <c r="C86" s="287"/>
      <c r="D86" s="287"/>
      <c r="E86" s="287"/>
      <c r="F86" s="287"/>
      <c r="G86" s="293"/>
    </row>
    <row r="87" spans="1:7" ht="12.75">
      <c r="A87" s="955" t="s">
        <v>113</v>
      </c>
      <c r="B87" s="956"/>
      <c r="C87" s="956"/>
      <c r="D87" s="956"/>
      <c r="E87" s="956"/>
      <c r="F87" s="956"/>
      <c r="G87" s="957"/>
    </row>
    <row r="88" spans="1:7" ht="12.75">
      <c r="A88" s="273" t="s">
        <v>114</v>
      </c>
      <c r="B88" s="269" t="s">
        <v>104</v>
      </c>
      <c r="C88" s="270"/>
      <c r="D88" s="270"/>
      <c r="E88" s="270"/>
      <c r="F88" s="270">
        <f>E88-D88</f>
        <v>0</v>
      </c>
      <c r="G88" s="271" t="e">
        <f>E88/D88*100</f>
        <v>#DIV/0!</v>
      </c>
    </row>
    <row r="89" spans="1:7" ht="12.75">
      <c r="A89" s="272" t="s">
        <v>106</v>
      </c>
      <c r="B89" s="269" t="s">
        <v>107</v>
      </c>
      <c r="C89" s="270"/>
      <c r="D89" s="270"/>
      <c r="E89" s="270"/>
      <c r="F89" s="270">
        <f>E89-D89</f>
        <v>0</v>
      </c>
      <c r="G89" s="271" t="e">
        <f>E89/D89*100</f>
        <v>#DIV/0!</v>
      </c>
    </row>
    <row r="90" spans="1:7" ht="12.75">
      <c r="A90" s="273" t="s">
        <v>93</v>
      </c>
      <c r="B90" s="274" t="s">
        <v>108</v>
      </c>
      <c r="C90" s="350">
        <f>C88*C89/1000</f>
        <v>0</v>
      </c>
      <c r="D90" s="350">
        <f>D88*D89/1000</f>
        <v>0</v>
      </c>
      <c r="E90" s="350">
        <f>E88*E89/1000</f>
        <v>0</v>
      </c>
      <c r="F90" s="270">
        <f>E90-D90</f>
        <v>0</v>
      </c>
      <c r="G90" s="271" t="e">
        <f>E90/D90*100</f>
        <v>#DIV/0!</v>
      </c>
    </row>
    <row r="91" spans="1:7" ht="12.75">
      <c r="A91" s="272"/>
      <c r="B91" s="269"/>
      <c r="C91" s="270"/>
      <c r="D91" s="270"/>
      <c r="E91" s="270"/>
      <c r="F91" s="270"/>
      <c r="G91" s="271"/>
    </row>
    <row r="92" spans="1:7" ht="18" customHeight="1">
      <c r="A92" s="273" t="s">
        <v>115</v>
      </c>
      <c r="B92" s="269" t="s">
        <v>104</v>
      </c>
      <c r="C92" s="270"/>
      <c r="D92" s="270"/>
      <c r="E92" s="270"/>
      <c r="F92" s="270">
        <f>E92-D92</f>
        <v>0</v>
      </c>
      <c r="G92" s="271" t="e">
        <f>E92/D92*100</f>
        <v>#DIV/0!</v>
      </c>
    </row>
    <row r="93" spans="1:7" ht="12.75">
      <c r="A93" s="272" t="s">
        <v>106</v>
      </c>
      <c r="B93" s="269" t="s">
        <v>107</v>
      </c>
      <c r="C93" s="270"/>
      <c r="D93" s="270"/>
      <c r="E93" s="270"/>
      <c r="F93" s="270">
        <f>E93-D93</f>
        <v>0</v>
      </c>
      <c r="G93" s="271" t="e">
        <f>E93/D93*100</f>
        <v>#DIV/0!</v>
      </c>
    </row>
    <row r="94" spans="1:7" ht="12.75">
      <c r="A94" s="273" t="s">
        <v>93</v>
      </c>
      <c r="B94" s="274" t="s">
        <v>108</v>
      </c>
      <c r="C94" s="350">
        <f>C92*C93/1000</f>
        <v>0</v>
      </c>
      <c r="D94" s="350">
        <f>D92*D93/1000</f>
        <v>0</v>
      </c>
      <c r="E94" s="350">
        <f>E92*E93/1000</f>
        <v>0</v>
      </c>
      <c r="F94" s="270">
        <f>E94-D94</f>
        <v>0</v>
      </c>
      <c r="G94" s="271" t="e">
        <f>E94/D94*100</f>
        <v>#DIV/0!</v>
      </c>
    </row>
    <row r="95" spans="1:7" ht="12.75">
      <c r="A95" s="272"/>
      <c r="B95" s="269"/>
      <c r="C95" s="270"/>
      <c r="D95" s="270"/>
      <c r="E95" s="270"/>
      <c r="F95" s="270"/>
      <c r="G95" s="271"/>
    </row>
    <row r="96" spans="1:7" ht="12.75">
      <c r="A96" s="273" t="s">
        <v>116</v>
      </c>
      <c r="B96" s="269" t="s">
        <v>104</v>
      </c>
      <c r="C96" s="270"/>
      <c r="D96" s="270"/>
      <c r="E96" s="270"/>
      <c r="F96" s="270">
        <f>E96-D96</f>
        <v>0</v>
      </c>
      <c r="G96" s="271" t="e">
        <f>E96/D96*100</f>
        <v>#DIV/0!</v>
      </c>
    </row>
    <row r="97" spans="1:7" ht="12.75">
      <c r="A97" s="272" t="s">
        <v>106</v>
      </c>
      <c r="B97" s="269" t="s">
        <v>107</v>
      </c>
      <c r="C97" s="270"/>
      <c r="D97" s="270"/>
      <c r="E97" s="270"/>
      <c r="F97" s="270">
        <f>E97-D97</f>
        <v>0</v>
      </c>
      <c r="G97" s="271" t="e">
        <f>E97/D97*100</f>
        <v>#DIV/0!</v>
      </c>
    </row>
    <row r="98" spans="1:7" ht="13.5" thickBot="1">
      <c r="A98" s="294" t="s">
        <v>93</v>
      </c>
      <c r="B98" s="295" t="s">
        <v>108</v>
      </c>
      <c r="C98" s="352">
        <f>C96*C97/1000</f>
        <v>0</v>
      </c>
      <c r="D98" s="352">
        <f>D96*D97/1000</f>
        <v>0</v>
      </c>
      <c r="E98" s="352">
        <f>E96*E97/1000</f>
        <v>0</v>
      </c>
      <c r="F98" s="296">
        <f>E98-D98</f>
        <v>0</v>
      </c>
      <c r="G98" s="297" t="e">
        <f>E98/D98*100</f>
        <v>#DIV/0!</v>
      </c>
    </row>
    <row r="99" spans="1:7" ht="13.5" thickBot="1">
      <c r="A99" s="280"/>
      <c r="B99" s="281"/>
      <c r="C99" s="282"/>
      <c r="D99" s="282"/>
      <c r="E99" s="282"/>
      <c r="F99" s="282"/>
      <c r="G99" s="282"/>
    </row>
    <row r="100" spans="1:7" ht="25.5">
      <c r="A100" s="298" t="s">
        <v>117</v>
      </c>
      <c r="B100" s="299" t="s">
        <v>108</v>
      </c>
      <c r="C100" s="356">
        <f>C90+C94+C98</f>
        <v>0</v>
      </c>
      <c r="D100" s="356">
        <f>D90+D94+D98</f>
        <v>0</v>
      </c>
      <c r="E100" s="356">
        <f>E90+E94+E98</f>
        <v>0</v>
      </c>
      <c r="F100" s="356">
        <f>E100-D100</f>
        <v>0</v>
      </c>
      <c r="G100" s="300" t="e">
        <f>E100/D100*100</f>
        <v>#DIV/0!</v>
      </c>
    </row>
    <row r="101" spans="1:7" ht="12.75">
      <c r="A101" s="938"/>
      <c r="B101" s="939"/>
      <c r="C101" s="939"/>
      <c r="D101" s="939"/>
      <c r="E101" s="939"/>
      <c r="F101" s="939"/>
      <c r="G101" s="940"/>
    </row>
    <row r="102" spans="1:7" ht="51">
      <c r="A102" s="301" t="s">
        <v>118</v>
      </c>
      <c r="B102" s="274" t="s">
        <v>108</v>
      </c>
      <c r="C102" s="355">
        <f>C100+C82</f>
        <v>0</v>
      </c>
      <c r="D102" s="355">
        <f>D100+D82</f>
        <v>0</v>
      </c>
      <c r="E102" s="355">
        <f>E100+E82</f>
        <v>0</v>
      </c>
      <c r="F102" s="355">
        <f>E102-D102</f>
        <v>0</v>
      </c>
      <c r="G102" s="276" t="e">
        <f>E102/D102*100</f>
        <v>#DIV/0!</v>
      </c>
    </row>
    <row r="103" spans="1:7" ht="12.75">
      <c r="A103" s="938"/>
      <c r="B103" s="939"/>
      <c r="C103" s="939"/>
      <c r="D103" s="939"/>
      <c r="E103" s="939"/>
      <c r="F103" s="939"/>
      <c r="G103" s="940"/>
    </row>
    <row r="104" spans="1:7" ht="25.5">
      <c r="A104" s="301" t="s">
        <v>119</v>
      </c>
      <c r="B104" s="274" t="s">
        <v>108</v>
      </c>
      <c r="C104" s="355"/>
      <c r="D104" s="355"/>
      <c r="E104" s="355"/>
      <c r="F104" s="355">
        <f>E104-D104</f>
        <v>0</v>
      </c>
      <c r="G104" s="276" t="e">
        <f>E104/D104*100</f>
        <v>#DIV/0!</v>
      </c>
    </row>
    <row r="105" spans="1:7" ht="13.5" thickBot="1">
      <c r="A105" s="944"/>
      <c r="B105" s="945"/>
      <c r="C105" s="945"/>
      <c r="D105" s="945"/>
      <c r="E105" s="945"/>
      <c r="F105" s="945"/>
      <c r="G105" s="946"/>
    </row>
    <row r="106" spans="1:7" ht="13.5" thickBot="1">
      <c r="A106" s="285" t="s">
        <v>120</v>
      </c>
      <c r="B106" s="286" t="s">
        <v>108</v>
      </c>
      <c r="C106" s="351">
        <f>C102+C104</f>
        <v>0</v>
      </c>
      <c r="D106" s="351">
        <f>D102+D104</f>
        <v>0</v>
      </c>
      <c r="E106" s="351">
        <f>E102+E104</f>
        <v>0</v>
      </c>
      <c r="F106" s="351">
        <f>E106-D106</f>
        <v>0</v>
      </c>
      <c r="G106" s="262" t="e">
        <f>E106/D106*100</f>
        <v>#DIV/0!</v>
      </c>
    </row>
    <row r="107" spans="1:7" ht="12.75">
      <c r="A107" s="302"/>
      <c r="B107" s="251"/>
      <c r="C107" s="287"/>
      <c r="D107" s="287"/>
      <c r="E107" s="287"/>
      <c r="F107" s="287"/>
      <c r="G107" s="287"/>
    </row>
    <row r="108" spans="1:7" ht="13.5" thickBot="1">
      <c r="A108" s="287"/>
      <c r="B108" s="251"/>
      <c r="C108" s="287"/>
      <c r="D108" s="287"/>
      <c r="E108" s="287"/>
      <c r="F108" s="287"/>
      <c r="G108" s="287"/>
    </row>
    <row r="109" spans="1:7" ht="12.75">
      <c r="A109" s="947" t="s">
        <v>121</v>
      </c>
      <c r="B109" s="948"/>
      <c r="C109" s="948"/>
      <c r="D109" s="948"/>
      <c r="E109" s="948"/>
      <c r="F109" s="948"/>
      <c r="G109" s="949"/>
    </row>
    <row r="110" spans="1:7" ht="39" thickBot="1">
      <c r="A110" s="303" t="s">
        <v>217</v>
      </c>
      <c r="B110" s="304" t="s">
        <v>94</v>
      </c>
      <c r="C110" s="304" t="s">
        <v>122</v>
      </c>
      <c r="D110" s="304" t="s">
        <v>122</v>
      </c>
      <c r="E110" s="304" t="s">
        <v>123</v>
      </c>
      <c r="F110" s="304" t="s">
        <v>451</v>
      </c>
      <c r="G110" s="305" t="s">
        <v>137</v>
      </c>
    </row>
    <row r="111" spans="1:7" ht="12.75">
      <c r="A111" s="306">
        <v>1</v>
      </c>
      <c r="B111" s="265">
        <v>2</v>
      </c>
      <c r="C111" s="265">
        <v>3</v>
      </c>
      <c r="D111" s="265">
        <v>4</v>
      </c>
      <c r="E111" s="265">
        <v>5</v>
      </c>
      <c r="F111" s="265">
        <v>6</v>
      </c>
      <c r="G111" s="307">
        <v>7</v>
      </c>
    </row>
    <row r="112" spans="1:7" ht="12.75">
      <c r="A112" s="308" t="s">
        <v>124</v>
      </c>
      <c r="B112" s="269" t="s">
        <v>108</v>
      </c>
      <c r="C112" s="270"/>
      <c r="D112" s="270"/>
      <c r="E112" s="270"/>
      <c r="F112" s="270">
        <f>E112-D112</f>
        <v>0</v>
      </c>
      <c r="G112" s="271" t="e">
        <f>E112/D112*100</f>
        <v>#DIV/0!</v>
      </c>
    </row>
    <row r="113" spans="1:7" ht="25.5">
      <c r="A113" s="309" t="s">
        <v>125</v>
      </c>
      <c r="B113" s="269" t="s">
        <v>108</v>
      </c>
      <c r="C113" s="270"/>
      <c r="D113" s="270"/>
      <c r="E113" s="270"/>
      <c r="F113" s="270">
        <f aca="true" t="shared" si="16" ref="F113:F118">E113-D113</f>
        <v>0</v>
      </c>
      <c r="G113" s="271" t="e">
        <f aca="true" t="shared" si="17" ref="G113:G118">E113/D113*100</f>
        <v>#DIV/0!</v>
      </c>
    </row>
    <row r="114" spans="1:7" ht="25.5">
      <c r="A114" s="309" t="s">
        <v>126</v>
      </c>
      <c r="B114" s="269" t="s">
        <v>108</v>
      </c>
      <c r="C114" s="270"/>
      <c r="D114" s="270"/>
      <c r="E114" s="270"/>
      <c r="F114" s="270">
        <f t="shared" si="16"/>
        <v>0</v>
      </c>
      <c r="G114" s="271" t="e">
        <f t="shared" si="17"/>
        <v>#DIV/0!</v>
      </c>
    </row>
    <row r="115" spans="1:7" ht="25.5">
      <c r="A115" s="309" t="s">
        <v>127</v>
      </c>
      <c r="B115" s="269" t="s">
        <v>108</v>
      </c>
      <c r="C115" s="270"/>
      <c r="D115" s="270"/>
      <c r="E115" s="270"/>
      <c r="F115" s="270">
        <f t="shared" si="16"/>
        <v>0</v>
      </c>
      <c r="G115" s="271" t="e">
        <f t="shared" si="17"/>
        <v>#DIV/0!</v>
      </c>
    </row>
    <row r="116" spans="1:7" ht="12.75">
      <c r="A116" s="309" t="s">
        <v>128</v>
      </c>
      <c r="B116" s="269" t="s">
        <v>108</v>
      </c>
      <c r="C116" s="270"/>
      <c r="D116" s="270"/>
      <c r="E116" s="270"/>
      <c r="F116" s="270">
        <f t="shared" si="16"/>
        <v>0</v>
      </c>
      <c r="G116" s="271" t="e">
        <f t="shared" si="17"/>
        <v>#DIV/0!</v>
      </c>
    </row>
    <row r="117" spans="1:7" ht="12.75">
      <c r="A117" s="309" t="s">
        <v>129</v>
      </c>
      <c r="B117" s="269" t="s">
        <v>108</v>
      </c>
      <c r="C117" s="270"/>
      <c r="D117" s="270"/>
      <c r="E117" s="270"/>
      <c r="F117" s="270">
        <f t="shared" si="16"/>
        <v>0</v>
      </c>
      <c r="G117" s="271" t="e">
        <f t="shared" si="17"/>
        <v>#DIV/0!</v>
      </c>
    </row>
    <row r="118" spans="1:7" ht="13.5" thickBot="1">
      <c r="A118" s="294" t="s">
        <v>130</v>
      </c>
      <c r="B118" s="295" t="s">
        <v>108</v>
      </c>
      <c r="C118" s="296">
        <f>SUM(C112:C117)</f>
        <v>0</v>
      </c>
      <c r="D118" s="296">
        <f>SUM(D112:D117)</f>
        <v>0</v>
      </c>
      <c r="E118" s="296">
        <f>SUM(E112:E117)</f>
        <v>0</v>
      </c>
      <c r="F118" s="296">
        <f t="shared" si="16"/>
        <v>0</v>
      </c>
      <c r="G118" s="297" t="e">
        <f t="shared" si="17"/>
        <v>#DIV/0!</v>
      </c>
    </row>
    <row r="119" spans="1:7" ht="13.5" thickBot="1">
      <c r="A119" s="950"/>
      <c r="B119" s="951"/>
      <c r="C119" s="951"/>
      <c r="D119" s="951"/>
      <c r="E119" s="951"/>
      <c r="F119" s="951"/>
      <c r="G119" s="952"/>
    </row>
    <row r="120" spans="1:7" ht="26.25" thickBot="1">
      <c r="A120" s="310" t="s">
        <v>131</v>
      </c>
      <c r="B120" s="286" t="s">
        <v>108</v>
      </c>
      <c r="C120" s="354">
        <f>C106-C118</f>
        <v>0</v>
      </c>
      <c r="D120" s="354">
        <f>D106-D118</f>
        <v>0</v>
      </c>
      <c r="E120" s="354">
        <f>E106-E118</f>
        <v>0</v>
      </c>
      <c r="F120" s="261">
        <f>E120-D120</f>
        <v>0</v>
      </c>
      <c r="G120" s="262" t="e">
        <f>E120/D120*100</f>
        <v>#DIV/0!</v>
      </c>
    </row>
    <row r="121" spans="1:7" ht="13.5" thickBot="1">
      <c r="A121" s="941"/>
      <c r="B121" s="942"/>
      <c r="C121" s="942"/>
      <c r="D121" s="942"/>
      <c r="E121" s="942"/>
      <c r="F121" s="942"/>
      <c r="G121" s="943"/>
    </row>
    <row r="122" spans="1:7" ht="30" customHeight="1">
      <c r="A122" s="311" t="s">
        <v>132</v>
      </c>
      <c r="B122" s="265" t="s">
        <v>108</v>
      </c>
      <c r="C122" s="266"/>
      <c r="D122" s="266"/>
      <c r="E122" s="266"/>
      <c r="F122" s="266">
        <f>E122-D122</f>
        <v>0</v>
      </c>
      <c r="G122" s="267" t="e">
        <f>E122/D122*100</f>
        <v>#DIV/0!</v>
      </c>
    </row>
    <row r="123" spans="1:7" ht="25.5">
      <c r="A123" s="312" t="s">
        <v>133</v>
      </c>
      <c r="B123" s="269" t="s">
        <v>108</v>
      </c>
      <c r="C123" s="270"/>
      <c r="D123" s="270"/>
      <c r="E123" s="270"/>
      <c r="F123" s="270">
        <f>E123-D123</f>
        <v>0</v>
      </c>
      <c r="G123" s="271" t="e">
        <f>E123/D123*100</f>
        <v>#DIV/0!</v>
      </c>
    </row>
    <row r="124" spans="1:7" ht="26.25" thickBot="1">
      <c r="A124" s="313" t="s">
        <v>134</v>
      </c>
      <c r="B124" s="257" t="s">
        <v>108</v>
      </c>
      <c r="C124" s="278"/>
      <c r="D124" s="278"/>
      <c r="E124" s="278"/>
      <c r="F124" s="278">
        <f>E124-D124</f>
        <v>0</v>
      </c>
      <c r="G124" s="279" t="e">
        <f>E124/D124*100</f>
        <v>#DIV/0!</v>
      </c>
    </row>
    <row r="125" spans="1:7" ht="13.5" thickBot="1">
      <c r="A125" s="941"/>
      <c r="B125" s="942"/>
      <c r="C125" s="942"/>
      <c r="D125" s="942"/>
      <c r="E125" s="942"/>
      <c r="F125" s="942"/>
      <c r="G125" s="943"/>
    </row>
    <row r="126" spans="1:7" s="317" customFormat="1" ht="28.5" customHeight="1" thickBot="1">
      <c r="A126" s="314" t="s">
        <v>135</v>
      </c>
      <c r="B126" s="315" t="s">
        <v>108</v>
      </c>
      <c r="C126" s="353">
        <f>C120-C122-C123-C124</f>
        <v>0</v>
      </c>
      <c r="D126" s="353">
        <f>D120-D122-D123-D124</f>
        <v>0</v>
      </c>
      <c r="E126" s="353">
        <f>E120-E122-E123-E124</f>
        <v>0</v>
      </c>
      <c r="F126" s="353">
        <f>E126-D126</f>
        <v>0</v>
      </c>
      <c r="G126" s="316" t="e">
        <f>E126/D126*100</f>
        <v>#DIV/0!</v>
      </c>
    </row>
    <row r="127" spans="1:7" s="317" customFormat="1" ht="17.25" customHeight="1">
      <c r="A127" s="318"/>
      <c r="B127" s="319"/>
      <c r="C127" s="320"/>
      <c r="D127" s="320"/>
      <c r="E127" s="320"/>
      <c r="F127" s="320"/>
      <c r="G127" s="320"/>
    </row>
    <row r="128" spans="1:7" s="324" customFormat="1" ht="25.5">
      <c r="A128" s="321" t="s">
        <v>452</v>
      </c>
      <c r="B128" s="322"/>
      <c r="C128" s="323"/>
      <c r="D128" s="321" t="s">
        <v>10</v>
      </c>
      <c r="E128" s="321"/>
      <c r="F128" s="321" t="s">
        <v>453</v>
      </c>
      <c r="G128" s="321"/>
    </row>
    <row r="129" spans="1:7" ht="12.75">
      <c r="A129" s="287"/>
      <c r="B129" s="937" t="s">
        <v>86</v>
      </c>
      <c r="C129" s="937"/>
      <c r="D129" s="287"/>
      <c r="E129" s="287"/>
      <c r="F129" s="287"/>
      <c r="G129" s="287"/>
    </row>
    <row r="130" spans="1:7" ht="12.75">
      <c r="A130" s="287"/>
      <c r="B130" s="251"/>
      <c r="C130" s="287"/>
      <c r="D130" s="287"/>
      <c r="E130" s="287"/>
      <c r="F130" s="287"/>
      <c r="G130" s="287"/>
    </row>
    <row r="131" spans="1:7" ht="12.75">
      <c r="A131" s="287"/>
      <c r="B131" s="251"/>
      <c r="C131" s="287"/>
      <c r="D131" s="287"/>
      <c r="E131" s="287"/>
      <c r="F131" s="287"/>
      <c r="G131" s="287"/>
    </row>
    <row r="132" spans="1:7" ht="12.75">
      <c r="A132" s="287"/>
      <c r="B132" s="251"/>
      <c r="C132" s="287"/>
      <c r="D132" s="287"/>
      <c r="E132" s="287"/>
      <c r="F132" s="287"/>
      <c r="G132" s="287"/>
    </row>
    <row r="133" spans="1:7" ht="12.75">
      <c r="A133" s="287"/>
      <c r="B133" s="251"/>
      <c r="C133" s="287"/>
      <c r="D133" s="287"/>
      <c r="E133" s="287"/>
      <c r="F133" s="287"/>
      <c r="G133" s="287"/>
    </row>
    <row r="134" spans="1:7" ht="12.75">
      <c r="A134" s="287"/>
      <c r="B134" s="251"/>
      <c r="C134" s="287"/>
      <c r="D134" s="325"/>
      <c r="E134" s="287"/>
      <c r="F134" s="287"/>
      <c r="G134" s="287"/>
    </row>
    <row r="135" spans="1:7" ht="12.75">
      <c r="A135" s="287"/>
      <c r="B135" s="251"/>
      <c r="C135" s="287"/>
      <c r="D135" s="287"/>
      <c r="E135" s="287"/>
      <c r="F135" s="287"/>
      <c r="G135" s="287"/>
    </row>
    <row r="136" spans="1:7" ht="12.75">
      <c r="A136" s="287"/>
      <c r="B136" s="251"/>
      <c r="C136" s="287"/>
      <c r="D136" s="287"/>
      <c r="E136" s="287"/>
      <c r="F136" s="287"/>
      <c r="G136" s="287"/>
    </row>
  </sheetData>
  <sheetProtection/>
  <mergeCells count="14">
    <mergeCell ref="A83:G83"/>
    <mergeCell ref="A87:G87"/>
    <mergeCell ref="A1:G1"/>
    <mergeCell ref="A2:G2"/>
    <mergeCell ref="A3:G3"/>
    <mergeCell ref="A7:G7"/>
    <mergeCell ref="B129:C129"/>
    <mergeCell ref="A101:G101"/>
    <mergeCell ref="A103:G103"/>
    <mergeCell ref="A125:G125"/>
    <mergeCell ref="A105:G105"/>
    <mergeCell ref="A109:G109"/>
    <mergeCell ref="A119:G119"/>
    <mergeCell ref="A121:G121"/>
  </mergeCells>
  <conditionalFormatting sqref="G11:G17 G20:G26 G29:G35 G8 G88:G90 G92:G94 G96:G98 G100 G102 G104 G122:G124 G106 G112:G118 G120 G126 G82 G38:G44 G47:G53 G56:G62 G65:G71 G74:G80">
    <cfRule type="expression" priority="14" dxfId="8" stopIfTrue="1">
      <formula>D8=0</formula>
    </cfRule>
  </conditionalFormatting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1"/>
  <dimension ref="A1:K46"/>
  <sheetViews>
    <sheetView zoomScale="85" zoomScaleNormal="85" zoomScalePageLayoutView="0" workbookViewId="0" topLeftCell="A1">
      <selection activeCell="B6" sqref="B6:K7"/>
    </sheetView>
  </sheetViews>
  <sheetFormatPr defaultColWidth="9.00390625" defaultRowHeight="12.75"/>
  <cols>
    <col min="1" max="1" width="3.625" style="131" customWidth="1"/>
    <col min="2" max="2" width="20.25390625" style="94" customWidth="1"/>
    <col min="3" max="3" width="10.25390625" style="94" customWidth="1"/>
    <col min="4" max="4" width="15.25390625" style="94" customWidth="1"/>
    <col min="5" max="5" width="15.125" style="94" customWidth="1"/>
    <col min="6" max="6" width="12.00390625" style="94" customWidth="1"/>
    <col min="7" max="7" width="11.875" style="94" customWidth="1"/>
    <col min="8" max="8" width="8.875" style="94" customWidth="1"/>
    <col min="9" max="9" width="19.00390625" style="94" customWidth="1"/>
    <col min="10" max="10" width="14.875" style="94" customWidth="1"/>
    <col min="11" max="11" width="35.125" style="94" customWidth="1"/>
    <col min="12" max="16384" width="9.125" style="94" customWidth="1"/>
  </cols>
  <sheetData>
    <row r="1" spans="1:10" s="122" customFormat="1" ht="15.75">
      <c r="A1" s="129"/>
      <c r="F1" s="118"/>
      <c r="G1" s="118"/>
      <c r="H1" s="118"/>
      <c r="I1" s="118"/>
      <c r="J1" s="118"/>
    </row>
    <row r="2" spans="1:11" s="122" customFormat="1" ht="15.75">
      <c r="A2" s="965" t="s">
        <v>480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</row>
    <row r="3" spans="1:10" s="122" customFormat="1" ht="15.75">
      <c r="A3" s="129"/>
      <c r="F3" s="118"/>
      <c r="G3" s="118"/>
      <c r="H3" s="118"/>
      <c r="I3" s="118"/>
      <c r="J3" s="118"/>
    </row>
    <row r="4" s="123" customFormat="1" ht="15.75" thickBot="1">
      <c r="A4" s="130"/>
    </row>
    <row r="5" spans="1:11" s="130" customFormat="1" ht="64.5" customHeight="1" thickBot="1">
      <c r="A5" s="136" t="s">
        <v>51</v>
      </c>
      <c r="B5" s="137" t="s">
        <v>475</v>
      </c>
      <c r="C5" s="137" t="s">
        <v>53</v>
      </c>
      <c r="D5" s="137" t="s">
        <v>477</v>
      </c>
      <c r="E5" s="137" t="s">
        <v>478</v>
      </c>
      <c r="F5" s="137" t="s">
        <v>54</v>
      </c>
      <c r="G5" s="137" t="s">
        <v>55</v>
      </c>
      <c r="H5" s="137" t="s">
        <v>56</v>
      </c>
      <c r="I5" s="137" t="s">
        <v>479</v>
      </c>
      <c r="J5" s="137" t="s">
        <v>476</v>
      </c>
      <c r="K5" s="139" t="s">
        <v>192</v>
      </c>
    </row>
    <row r="6" spans="1:11" s="131" customFormat="1" ht="59.25" customHeight="1">
      <c r="A6" s="152" t="s">
        <v>276</v>
      </c>
      <c r="B6" s="240"/>
      <c r="C6" s="104"/>
      <c r="D6" s="241"/>
      <c r="E6" s="241"/>
      <c r="F6" s="242"/>
      <c r="G6" s="242"/>
      <c r="H6" s="104"/>
      <c r="I6" s="104"/>
      <c r="J6" s="104"/>
      <c r="K6" s="238"/>
    </row>
    <row r="7" spans="1:11" s="131" customFormat="1" ht="47.25" customHeight="1">
      <c r="A7" s="154" t="s">
        <v>277</v>
      </c>
      <c r="B7" s="192"/>
      <c r="C7" s="92"/>
      <c r="D7" s="161"/>
      <c r="E7" s="161"/>
      <c r="F7" s="243"/>
      <c r="G7" s="243"/>
      <c r="H7" s="92"/>
      <c r="I7" s="92"/>
      <c r="J7" s="237"/>
      <c r="K7" s="189"/>
    </row>
    <row r="8" spans="1:11" s="131" customFormat="1" ht="47.25" customHeight="1">
      <c r="A8" s="154" t="s">
        <v>42</v>
      </c>
      <c r="B8" s="192"/>
      <c r="C8" s="92"/>
      <c r="D8" s="161"/>
      <c r="E8" s="161"/>
      <c r="F8" s="243"/>
      <c r="G8" s="243"/>
      <c r="H8" s="92"/>
      <c r="I8" s="92"/>
      <c r="J8" s="92"/>
      <c r="K8" s="189"/>
    </row>
    <row r="9" spans="1:11" s="131" customFormat="1" ht="47.25" customHeight="1" thickBot="1">
      <c r="A9" s="156" t="s">
        <v>42</v>
      </c>
      <c r="B9" s="244"/>
      <c r="C9" s="143"/>
      <c r="D9" s="172"/>
      <c r="E9" s="172"/>
      <c r="F9" s="245"/>
      <c r="G9" s="245"/>
      <c r="H9" s="143"/>
      <c r="I9" s="143"/>
      <c r="J9" s="143"/>
      <c r="K9" s="239"/>
    </row>
    <row r="10" spans="1:11" s="117" customFormat="1" ht="13.5" thickBot="1">
      <c r="A10" s="147"/>
      <c r="B10" s="148" t="s">
        <v>436</v>
      </c>
      <c r="C10" s="149"/>
      <c r="D10" s="150">
        <f>SUM(D6:D9)</f>
        <v>0</v>
      </c>
      <c r="E10" s="150">
        <f>SUM(E6:E9)</f>
        <v>0</v>
      </c>
      <c r="F10" s="149"/>
      <c r="G10" s="149"/>
      <c r="H10" s="149"/>
      <c r="I10" s="148"/>
      <c r="J10" s="149"/>
      <c r="K10" s="191"/>
    </row>
    <row r="11" spans="9:11" ht="12.75">
      <c r="I11" s="131"/>
      <c r="K11" s="131"/>
    </row>
    <row r="12" spans="9:11" ht="12.75">
      <c r="I12" s="131"/>
      <c r="K12" s="131"/>
    </row>
    <row r="13" spans="9:11" ht="12.75">
      <c r="I13" s="131"/>
      <c r="K13" s="131"/>
    </row>
    <row r="14" spans="9:11" ht="12.75">
      <c r="I14" s="131"/>
      <c r="K14" s="131"/>
    </row>
    <row r="15" spans="9:11" ht="12.75">
      <c r="I15" s="131"/>
      <c r="K15" s="131"/>
    </row>
    <row r="16" spans="2:11" ht="12.75">
      <c r="B16" s="126"/>
      <c r="C16" s="126"/>
      <c r="G16" s="127"/>
      <c r="I16" s="131"/>
      <c r="K16" s="131"/>
    </row>
    <row r="17" spans="9:11" ht="12.75">
      <c r="I17" s="131"/>
      <c r="K17" s="131"/>
    </row>
    <row r="18" spans="9:11" ht="12.75">
      <c r="I18" s="131"/>
      <c r="K18" s="131"/>
    </row>
    <row r="19" spans="9:11" ht="12.75">
      <c r="I19" s="131"/>
      <c r="K19" s="131"/>
    </row>
    <row r="20" spans="9:11" ht="12.75">
      <c r="I20" s="131"/>
      <c r="K20" s="131"/>
    </row>
    <row r="21" spans="9:11" ht="12.75">
      <c r="I21" s="131"/>
      <c r="K21" s="131"/>
    </row>
    <row r="22" spans="9:11" ht="12.75">
      <c r="I22" s="131"/>
      <c r="K22" s="131"/>
    </row>
    <row r="23" spans="9:11" ht="12.75">
      <c r="I23" s="131"/>
      <c r="K23" s="131"/>
    </row>
    <row r="24" spans="9:11" ht="12.75">
      <c r="I24" s="131"/>
      <c r="K24" s="131"/>
    </row>
    <row r="25" spans="9:11" ht="12.75">
      <c r="I25" s="131"/>
      <c r="K25" s="131"/>
    </row>
    <row r="26" spans="9:11" ht="12.75">
      <c r="I26" s="131"/>
      <c r="K26" s="131"/>
    </row>
    <row r="27" spans="9:11" ht="12.75">
      <c r="I27" s="131"/>
      <c r="K27" s="131"/>
    </row>
    <row r="28" spans="9:11" ht="12.75">
      <c r="I28" s="131"/>
      <c r="K28" s="131"/>
    </row>
    <row r="29" spans="9:11" ht="12.75">
      <c r="I29" s="131"/>
      <c r="K29" s="131"/>
    </row>
    <row r="30" spans="9:11" ht="12.75">
      <c r="I30" s="131"/>
      <c r="K30" s="131"/>
    </row>
    <row r="31" spans="9:11" ht="12.75">
      <c r="I31" s="131"/>
      <c r="K31" s="131"/>
    </row>
    <row r="32" spans="9:11" ht="12.75">
      <c r="I32" s="131"/>
      <c r="K32" s="131"/>
    </row>
    <row r="33" spans="9:11" ht="12.75">
      <c r="I33" s="131"/>
      <c r="K33" s="131"/>
    </row>
    <row r="34" spans="9:11" ht="12.75">
      <c r="I34" s="131"/>
      <c r="K34" s="131"/>
    </row>
    <row r="35" spans="9:11" ht="12.75">
      <c r="I35" s="131"/>
      <c r="K35" s="131"/>
    </row>
    <row r="36" spans="9:11" ht="12.75">
      <c r="I36" s="131"/>
      <c r="K36" s="131"/>
    </row>
    <row r="37" spans="9:11" ht="12.75">
      <c r="I37" s="131"/>
      <c r="K37" s="131"/>
    </row>
    <row r="38" spans="9:11" ht="12.75">
      <c r="I38" s="131"/>
      <c r="K38" s="131"/>
    </row>
    <row r="39" spans="9:11" ht="12.75">
      <c r="I39" s="131"/>
      <c r="K39" s="131"/>
    </row>
    <row r="40" ht="12.75">
      <c r="I40" s="131"/>
    </row>
    <row r="41" ht="12.75">
      <c r="I41" s="131"/>
    </row>
    <row r="42" ht="12.75">
      <c r="I42" s="131"/>
    </row>
    <row r="43" ht="12.75">
      <c r="I43" s="131"/>
    </row>
    <row r="44" ht="12.75">
      <c r="I44" s="131"/>
    </row>
    <row r="45" ht="12.75">
      <c r="I45" s="131"/>
    </row>
    <row r="46" ht="12.75">
      <c r="I46" s="131"/>
    </row>
  </sheetData>
  <sheetProtection/>
  <mergeCells count="1">
    <mergeCell ref="A2:K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/>
  <dimension ref="A1:L16"/>
  <sheetViews>
    <sheetView zoomScale="85" zoomScaleNormal="85" zoomScalePageLayoutView="0" workbookViewId="0" topLeftCell="A1">
      <selection activeCell="B6" sqref="B6:L7"/>
    </sheetView>
  </sheetViews>
  <sheetFormatPr defaultColWidth="9.00390625" defaultRowHeight="12.75"/>
  <cols>
    <col min="1" max="1" width="3.625" style="131" customWidth="1"/>
    <col min="2" max="2" width="15.375" style="94" customWidth="1"/>
    <col min="3" max="3" width="11.625" style="94" customWidth="1"/>
    <col min="4" max="4" width="12.00390625" style="94" customWidth="1"/>
    <col min="5" max="5" width="12.75390625" style="94" customWidth="1"/>
    <col min="6" max="6" width="10.625" style="94" customWidth="1"/>
    <col min="7" max="7" width="18.00390625" style="94" customWidth="1"/>
    <col min="8" max="8" width="14.875" style="94" customWidth="1"/>
    <col min="9" max="9" width="14.75390625" style="124" customWidth="1"/>
    <col min="10" max="10" width="14.375" style="94" customWidth="1"/>
    <col min="11" max="11" width="14.625" style="94" customWidth="1"/>
    <col min="12" max="12" width="16.875" style="94" customWidth="1"/>
    <col min="13" max="16384" width="9.125" style="94" customWidth="1"/>
  </cols>
  <sheetData>
    <row r="1" spans="1:11" s="122" customFormat="1" ht="15.75">
      <c r="A1" s="129"/>
      <c r="D1" s="118"/>
      <c r="E1" s="118"/>
      <c r="F1" s="118"/>
      <c r="G1" s="118"/>
      <c r="J1" s="118"/>
      <c r="K1" s="118"/>
    </row>
    <row r="2" spans="1:12" s="122" customFormat="1" ht="15.75">
      <c r="A2" s="965" t="s">
        <v>63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</row>
    <row r="3" spans="1:11" s="122" customFormat="1" ht="15.75">
      <c r="A3" s="129"/>
      <c r="D3" s="118"/>
      <c r="E3" s="118"/>
      <c r="F3" s="118"/>
      <c r="G3" s="118"/>
      <c r="J3" s="118"/>
      <c r="K3" s="118"/>
    </row>
    <row r="4" spans="1:9" s="123" customFormat="1" ht="15.75" thickBot="1">
      <c r="A4" s="130"/>
      <c r="I4" s="124"/>
    </row>
    <row r="5" spans="1:12" s="130" customFormat="1" ht="64.5" customHeight="1" thickBot="1">
      <c r="A5" s="136" t="s">
        <v>51</v>
      </c>
      <c r="B5" s="137" t="s">
        <v>52</v>
      </c>
      <c r="C5" s="137" t="s">
        <v>53</v>
      </c>
      <c r="D5" s="137" t="s">
        <v>54</v>
      </c>
      <c r="E5" s="137" t="s">
        <v>55</v>
      </c>
      <c r="F5" s="137" t="s">
        <v>56</v>
      </c>
      <c r="G5" s="137" t="s">
        <v>57</v>
      </c>
      <c r="H5" s="137" t="s">
        <v>58</v>
      </c>
      <c r="I5" s="138" t="s">
        <v>59</v>
      </c>
      <c r="J5" s="138" t="s">
        <v>60</v>
      </c>
      <c r="K5" s="137" t="s">
        <v>61</v>
      </c>
      <c r="L5" s="139" t="s">
        <v>62</v>
      </c>
    </row>
    <row r="6" spans="1:12" ht="47.25" customHeight="1">
      <c r="A6" s="152" t="s">
        <v>276</v>
      </c>
      <c r="B6" s="133"/>
      <c r="C6" s="101"/>
      <c r="D6" s="105"/>
      <c r="E6" s="105"/>
      <c r="F6" s="101"/>
      <c r="G6" s="104"/>
      <c r="H6" s="134"/>
      <c r="I6" s="134"/>
      <c r="J6" s="134"/>
      <c r="K6" s="135"/>
      <c r="L6" s="153"/>
    </row>
    <row r="7" spans="1:12" ht="47.25" customHeight="1">
      <c r="A7" s="154" t="s">
        <v>277</v>
      </c>
      <c r="B7" s="125"/>
      <c r="C7" s="99"/>
      <c r="D7" s="98"/>
      <c r="E7" s="98"/>
      <c r="F7" s="99"/>
      <c r="G7" s="92"/>
      <c r="H7" s="120"/>
      <c r="I7" s="128"/>
      <c r="J7" s="128"/>
      <c r="K7" s="121"/>
      <c r="L7" s="155"/>
    </row>
    <row r="8" spans="1:12" ht="47.25" customHeight="1">
      <c r="A8" s="154" t="s">
        <v>42</v>
      </c>
      <c r="B8" s="125"/>
      <c r="C8" s="99"/>
      <c r="D8" s="98"/>
      <c r="E8" s="98"/>
      <c r="F8" s="99"/>
      <c r="G8" s="92"/>
      <c r="H8" s="120"/>
      <c r="I8" s="128"/>
      <c r="J8" s="128"/>
      <c r="K8" s="121"/>
      <c r="L8" s="155"/>
    </row>
    <row r="9" spans="1:12" ht="47.25" customHeight="1" thickBot="1">
      <c r="A9" s="156" t="s">
        <v>42</v>
      </c>
      <c r="B9" s="140"/>
      <c r="C9" s="141"/>
      <c r="D9" s="142"/>
      <c r="E9" s="142"/>
      <c r="F9" s="141"/>
      <c r="G9" s="143"/>
      <c r="H9" s="144"/>
      <c r="I9" s="145"/>
      <c r="J9" s="145"/>
      <c r="K9" s="146"/>
      <c r="L9" s="157"/>
    </row>
    <row r="10" spans="1:12" s="117" customFormat="1" ht="13.5" thickBot="1">
      <c r="A10" s="147"/>
      <c r="B10" s="148" t="s">
        <v>436</v>
      </c>
      <c r="C10" s="149"/>
      <c r="D10" s="149"/>
      <c r="E10" s="149"/>
      <c r="F10" s="149"/>
      <c r="G10" s="149"/>
      <c r="H10" s="150">
        <f>SUM(H6:H9)</f>
        <v>0</v>
      </c>
      <c r="I10" s="150">
        <f>SUM(I6:I9)</f>
        <v>0</v>
      </c>
      <c r="J10" s="150">
        <f>SUM(J6:J9)</f>
        <v>0</v>
      </c>
      <c r="K10" s="150">
        <f>SUM(K6:K9)</f>
        <v>0</v>
      </c>
      <c r="L10" s="151">
        <f>SUM(L6:L9)</f>
        <v>0</v>
      </c>
    </row>
    <row r="16" spans="2:5" ht="15">
      <c r="B16" s="126"/>
      <c r="C16" s="126"/>
      <c r="E16" s="127"/>
    </row>
  </sheetData>
  <sheetProtection/>
  <mergeCells count="1">
    <mergeCell ref="A2:L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/>
  <dimension ref="A2:K11"/>
  <sheetViews>
    <sheetView zoomScale="85" zoomScaleNormal="85" zoomScalePageLayoutView="0" workbookViewId="0" topLeftCell="A1">
      <selection activeCell="B6" sqref="B6:J7"/>
    </sheetView>
  </sheetViews>
  <sheetFormatPr defaultColWidth="9.00390625" defaultRowHeight="12.75"/>
  <cols>
    <col min="1" max="1" width="4.375" style="131" customWidth="1"/>
    <col min="2" max="2" width="35.125" style="131" customWidth="1"/>
    <col min="3" max="3" width="13.875" style="131" customWidth="1"/>
    <col min="4" max="4" width="13.25390625" style="131" customWidth="1"/>
    <col min="5" max="5" width="16.25390625" style="131" customWidth="1"/>
    <col min="6" max="6" width="30.25390625" style="131" customWidth="1"/>
    <col min="7" max="7" width="13.125" style="159" customWidth="1"/>
    <col min="8" max="9" width="13.125" style="131" customWidth="1"/>
    <col min="10" max="10" width="17.25390625" style="131" customWidth="1"/>
    <col min="11" max="16384" width="9.125" style="131" customWidth="1"/>
  </cols>
  <sheetData>
    <row r="2" spans="2:10" ht="15.75" customHeight="1">
      <c r="B2" s="966" t="s">
        <v>66</v>
      </c>
      <c r="C2" s="966"/>
      <c r="D2" s="966"/>
      <c r="E2" s="966"/>
      <c r="F2" s="966"/>
      <c r="G2" s="966"/>
      <c r="H2" s="966"/>
      <c r="I2" s="966"/>
      <c r="J2" s="966"/>
    </row>
    <row r="4" ht="13.5" thickBot="1"/>
    <row r="5" spans="1:11" s="158" customFormat="1" ht="64.5" thickBot="1">
      <c r="A5" s="147" t="s">
        <v>51</v>
      </c>
      <c r="B5" s="148" t="s">
        <v>64</v>
      </c>
      <c r="C5" s="148" t="s">
        <v>67</v>
      </c>
      <c r="D5" s="148" t="s">
        <v>68</v>
      </c>
      <c r="E5" s="148" t="s">
        <v>69</v>
      </c>
      <c r="F5" s="148" t="s">
        <v>70</v>
      </c>
      <c r="G5" s="169" t="s">
        <v>71</v>
      </c>
      <c r="H5" s="148" t="s">
        <v>65</v>
      </c>
      <c r="I5" s="148" t="s">
        <v>72</v>
      </c>
      <c r="J5" s="170" t="s">
        <v>73</v>
      </c>
      <c r="K5" s="164"/>
    </row>
    <row r="6" spans="1:11" ht="12.75">
      <c r="A6" s="166">
        <v>1</v>
      </c>
      <c r="B6" s="104"/>
      <c r="C6" s="104"/>
      <c r="D6" s="104"/>
      <c r="E6" s="104"/>
      <c r="F6" s="104"/>
      <c r="G6" s="167"/>
      <c r="H6" s="167"/>
      <c r="I6" s="167"/>
      <c r="J6" s="168"/>
      <c r="K6" s="52"/>
    </row>
    <row r="7" spans="1:11" ht="12.75">
      <c r="A7" s="119">
        <v>2</v>
      </c>
      <c r="B7" s="92"/>
      <c r="C7" s="92"/>
      <c r="D7" s="92"/>
      <c r="E7" s="92"/>
      <c r="F7" s="92"/>
      <c r="G7" s="161"/>
      <c r="H7" s="161"/>
      <c r="I7" s="161"/>
      <c r="J7" s="165"/>
      <c r="K7" s="52"/>
    </row>
    <row r="8" spans="1:11" ht="12.75">
      <c r="A8" s="119" t="s">
        <v>42</v>
      </c>
      <c r="B8" s="92"/>
      <c r="C8" s="92"/>
      <c r="D8" s="92"/>
      <c r="E8" s="92"/>
      <c r="F8" s="92"/>
      <c r="G8" s="161"/>
      <c r="H8" s="161"/>
      <c r="I8" s="161"/>
      <c r="J8" s="165"/>
      <c r="K8" s="52"/>
    </row>
    <row r="9" spans="1:11" ht="13.5" thickBot="1">
      <c r="A9" s="171" t="s">
        <v>42</v>
      </c>
      <c r="B9" s="143"/>
      <c r="C9" s="143"/>
      <c r="D9" s="143"/>
      <c r="E9" s="143"/>
      <c r="F9" s="143"/>
      <c r="G9" s="172"/>
      <c r="H9" s="172"/>
      <c r="I9" s="172"/>
      <c r="J9" s="173"/>
      <c r="K9" s="52"/>
    </row>
    <row r="10" spans="1:10" s="158" customFormat="1" ht="13.5" thickBot="1">
      <c r="A10" s="147"/>
      <c r="B10" s="174" t="s">
        <v>436</v>
      </c>
      <c r="C10" s="174"/>
      <c r="D10" s="148"/>
      <c r="E10" s="148"/>
      <c r="F10" s="148"/>
      <c r="G10" s="175">
        <f>SUM(G6:G9)</f>
        <v>0</v>
      </c>
      <c r="H10" s="175">
        <f>SUM(H6:H9)</f>
        <v>0</v>
      </c>
      <c r="I10" s="175">
        <f>SUM(I6:I9)</f>
        <v>0</v>
      </c>
      <c r="J10" s="170"/>
    </row>
    <row r="11" spans="1:10" ht="12.75">
      <c r="A11" s="52"/>
      <c r="B11" s="162"/>
      <c r="C11" s="162"/>
      <c r="D11" s="52"/>
      <c r="E11" s="52"/>
      <c r="F11" s="52"/>
      <c r="G11" s="163"/>
      <c r="H11" s="163"/>
      <c r="I11" s="163"/>
      <c r="J11" s="52"/>
    </row>
  </sheetData>
  <sheetProtection/>
  <mergeCells count="1">
    <mergeCell ref="B2:J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/>
  <dimension ref="A1:I47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0.00390625" style="93" customWidth="1"/>
    <col min="2" max="2" width="9.125" style="95" customWidth="1"/>
    <col min="3" max="8" width="9.125" style="93" customWidth="1"/>
    <col min="9" max="9" width="19.125" style="93" customWidth="1"/>
    <col min="10" max="16384" width="9.125" style="93" customWidth="1"/>
  </cols>
  <sheetData>
    <row r="1" ht="12.75">
      <c r="I1" s="176" t="s">
        <v>158</v>
      </c>
    </row>
    <row r="2" spans="5:9" ht="15.75">
      <c r="E2" s="177"/>
      <c r="I2" s="176" t="s">
        <v>724</v>
      </c>
    </row>
    <row r="3" ht="12.75">
      <c r="I3" s="176" t="s">
        <v>74</v>
      </c>
    </row>
    <row r="4" spans="4:9" ht="15.75">
      <c r="D4" s="982" t="s">
        <v>75</v>
      </c>
      <c r="E4" s="982"/>
      <c r="F4" s="982"/>
      <c r="G4" s="982"/>
      <c r="I4" s="177"/>
    </row>
    <row r="5" ht="8.25" customHeight="1">
      <c r="I5" s="177"/>
    </row>
    <row r="6" spans="1:7" s="179" customFormat="1" ht="14.25">
      <c r="A6" s="178" t="s">
        <v>566</v>
      </c>
      <c r="B6" s="160"/>
      <c r="C6" s="179" t="s">
        <v>571</v>
      </c>
      <c r="G6" s="180"/>
    </row>
    <row r="7" spans="2:5" s="181" customFormat="1" ht="11.25">
      <c r="B7" s="55"/>
      <c r="C7" s="983" t="s">
        <v>76</v>
      </c>
      <c r="D7" s="983"/>
      <c r="E7" s="983"/>
    </row>
    <row r="8" spans="2:5" s="181" customFormat="1" ht="12.75">
      <c r="B8" s="55"/>
      <c r="C8" s="182"/>
      <c r="D8" s="176"/>
      <c r="E8" s="176"/>
    </row>
    <row r="9" spans="1:9" s="185" customFormat="1" ht="12.75">
      <c r="A9" s="358" t="s">
        <v>560</v>
      </c>
      <c r="B9" s="184"/>
      <c r="D9" s="357"/>
      <c r="E9" s="357"/>
      <c r="F9" s="978"/>
      <c r="G9" s="978"/>
      <c r="H9" s="978"/>
      <c r="I9" s="978"/>
    </row>
    <row r="10" spans="1:9" s="185" customFormat="1" ht="12.75">
      <c r="A10" s="183"/>
      <c r="B10" s="184"/>
      <c r="F10" s="976" t="s">
        <v>561</v>
      </c>
      <c r="G10" s="976"/>
      <c r="H10" s="976"/>
      <c r="I10" s="976"/>
    </row>
    <row r="11" spans="1:9" s="185" customFormat="1" ht="12.75">
      <c r="A11" s="358" t="s">
        <v>574</v>
      </c>
      <c r="B11" s="360"/>
      <c r="C11" s="185" t="s">
        <v>562</v>
      </c>
      <c r="F11" s="359"/>
      <c r="G11" s="359"/>
      <c r="H11" s="359"/>
      <c r="I11" s="359"/>
    </row>
    <row r="12" spans="1:9" s="185" customFormat="1" ht="12.75">
      <c r="A12" s="358" t="s">
        <v>563</v>
      </c>
      <c r="B12" s="184"/>
      <c r="F12" s="359"/>
      <c r="G12" s="361"/>
      <c r="H12" s="359" t="s">
        <v>564</v>
      </c>
      <c r="I12" s="359"/>
    </row>
    <row r="13" spans="1:9" s="185" customFormat="1" ht="12.75">
      <c r="A13" s="358" t="s">
        <v>575</v>
      </c>
      <c r="B13" s="184"/>
      <c r="F13" s="359"/>
      <c r="G13" s="361"/>
      <c r="H13" s="359" t="s">
        <v>108</v>
      </c>
      <c r="I13" s="359"/>
    </row>
    <row r="14" spans="1:2" s="179" customFormat="1" ht="14.25">
      <c r="A14" s="178"/>
      <c r="B14" s="160"/>
    </row>
    <row r="15" spans="1:9" ht="30" customHeight="1">
      <c r="A15" s="977" t="s">
        <v>565</v>
      </c>
      <c r="B15" s="977"/>
      <c r="C15" s="977"/>
      <c r="D15" s="977"/>
      <c r="E15" s="977"/>
      <c r="F15" s="977"/>
      <c r="G15" s="977"/>
      <c r="H15" s="977"/>
      <c r="I15" s="977"/>
    </row>
    <row r="16" spans="1:9" s="95" customFormat="1" ht="27.75" customHeight="1">
      <c r="A16" s="979" t="s">
        <v>77</v>
      </c>
      <c r="B16" s="980"/>
      <c r="C16" s="980"/>
      <c r="D16" s="980"/>
      <c r="E16" s="980"/>
      <c r="F16" s="981"/>
      <c r="G16" s="979" t="s">
        <v>78</v>
      </c>
      <c r="H16" s="981"/>
      <c r="I16" s="91" t="s">
        <v>79</v>
      </c>
    </row>
    <row r="17" spans="1:9" s="95" customFormat="1" ht="18" customHeight="1">
      <c r="A17" s="968" t="s">
        <v>276</v>
      </c>
      <c r="B17" s="969"/>
      <c r="C17" s="969"/>
      <c r="D17" s="969"/>
      <c r="E17" s="969"/>
      <c r="F17" s="970"/>
      <c r="G17" s="971"/>
      <c r="H17" s="972"/>
      <c r="I17" s="97"/>
    </row>
    <row r="18" spans="1:9" s="95" customFormat="1" ht="18" customHeight="1">
      <c r="A18" s="968" t="s">
        <v>277</v>
      </c>
      <c r="B18" s="969"/>
      <c r="C18" s="969"/>
      <c r="D18" s="969"/>
      <c r="E18" s="969"/>
      <c r="F18" s="970"/>
      <c r="G18" s="971"/>
      <c r="H18" s="972"/>
      <c r="I18" s="97"/>
    </row>
    <row r="19" spans="1:9" s="95" customFormat="1" ht="18" customHeight="1">
      <c r="A19" s="968" t="s">
        <v>278</v>
      </c>
      <c r="B19" s="969"/>
      <c r="C19" s="969"/>
      <c r="D19" s="969"/>
      <c r="E19" s="969"/>
      <c r="F19" s="970"/>
      <c r="G19" s="971"/>
      <c r="H19" s="972"/>
      <c r="I19" s="97"/>
    </row>
    <row r="20" spans="1:9" s="95" customFormat="1" ht="18" customHeight="1">
      <c r="A20" s="968" t="s">
        <v>282</v>
      </c>
      <c r="B20" s="969"/>
      <c r="C20" s="969"/>
      <c r="D20" s="969"/>
      <c r="E20" s="969"/>
      <c r="F20" s="970"/>
      <c r="G20" s="971"/>
      <c r="H20" s="972"/>
      <c r="I20" s="97"/>
    </row>
    <row r="21" spans="1:9" s="95" customFormat="1" ht="18" customHeight="1">
      <c r="A21" s="968" t="s">
        <v>283</v>
      </c>
      <c r="B21" s="969"/>
      <c r="C21" s="969"/>
      <c r="D21" s="969"/>
      <c r="E21" s="969"/>
      <c r="F21" s="970"/>
      <c r="G21" s="971"/>
      <c r="H21" s="972"/>
      <c r="I21" s="97"/>
    </row>
    <row r="22" spans="1:9" s="95" customFormat="1" ht="18" customHeight="1">
      <c r="A22" s="968" t="s">
        <v>80</v>
      </c>
      <c r="B22" s="969"/>
      <c r="C22" s="969"/>
      <c r="D22" s="969"/>
      <c r="E22" s="969"/>
      <c r="F22" s="970"/>
      <c r="G22" s="971"/>
      <c r="H22" s="972"/>
      <c r="I22" s="97"/>
    </row>
    <row r="23" spans="1:9" s="95" customFormat="1" ht="18" customHeight="1">
      <c r="A23" s="968" t="s">
        <v>81</v>
      </c>
      <c r="B23" s="969"/>
      <c r="C23" s="969"/>
      <c r="D23" s="969"/>
      <c r="E23" s="969"/>
      <c r="F23" s="970"/>
      <c r="G23" s="974">
        <f>SUM(G17:H22)</f>
        <v>0</v>
      </c>
      <c r="H23" s="975"/>
      <c r="I23" s="132" t="s">
        <v>82</v>
      </c>
    </row>
    <row r="24" spans="1:9" s="95" customFormat="1" ht="18" customHeight="1">
      <c r="A24" s="186"/>
      <c r="B24" s="53"/>
      <c r="C24" s="53"/>
      <c r="D24" s="53"/>
      <c r="E24" s="53"/>
      <c r="F24" s="53"/>
      <c r="G24" s="53"/>
      <c r="H24" s="53"/>
      <c r="I24" s="53"/>
    </row>
    <row r="25" spans="1:9" s="185" customFormat="1" ht="12.75">
      <c r="A25" s="358" t="s">
        <v>567</v>
      </c>
      <c r="B25" s="184"/>
      <c r="D25" s="357"/>
      <c r="E25" s="357"/>
      <c r="F25" s="978"/>
      <c r="G25" s="978"/>
      <c r="H25" s="978"/>
      <c r="I25" s="978"/>
    </row>
    <row r="26" spans="1:9" s="185" customFormat="1" ht="12.75">
      <c r="A26" s="183"/>
      <c r="B26" s="184"/>
      <c r="F26" s="976" t="s">
        <v>561</v>
      </c>
      <c r="G26" s="976"/>
      <c r="H26" s="976"/>
      <c r="I26" s="976"/>
    </row>
    <row r="27" spans="1:9" s="185" customFormat="1" ht="12.75">
      <c r="A27" s="358" t="s">
        <v>576</v>
      </c>
      <c r="B27" s="360"/>
      <c r="C27" s="185" t="s">
        <v>562</v>
      </c>
      <c r="F27" s="359"/>
      <c r="G27" s="359"/>
      <c r="H27" s="359"/>
      <c r="I27" s="359"/>
    </row>
    <row r="28" spans="1:9" s="185" customFormat="1" ht="12.75">
      <c r="A28" s="358"/>
      <c r="B28" s="184"/>
      <c r="F28" s="359"/>
      <c r="G28" s="361"/>
      <c r="H28" s="359"/>
      <c r="I28" s="359"/>
    </row>
    <row r="29" spans="1:9" ht="30" customHeight="1">
      <c r="A29" s="977" t="s">
        <v>568</v>
      </c>
      <c r="B29" s="977"/>
      <c r="C29" s="977"/>
      <c r="D29" s="977"/>
      <c r="E29" s="977"/>
      <c r="F29" s="977"/>
      <c r="G29" s="977"/>
      <c r="H29" s="977"/>
      <c r="I29" s="977"/>
    </row>
    <row r="30" spans="1:9" s="95" customFormat="1" ht="27.75" customHeight="1">
      <c r="A30" s="979" t="s">
        <v>77</v>
      </c>
      <c r="B30" s="980"/>
      <c r="C30" s="980"/>
      <c r="D30" s="980"/>
      <c r="E30" s="980"/>
      <c r="F30" s="981"/>
      <c r="G30" s="979" t="s">
        <v>78</v>
      </c>
      <c r="H30" s="981"/>
      <c r="I30" s="91" t="s">
        <v>79</v>
      </c>
    </row>
    <row r="31" spans="1:9" s="95" customFormat="1" ht="18" customHeight="1">
      <c r="A31" s="968" t="s">
        <v>276</v>
      </c>
      <c r="B31" s="969"/>
      <c r="C31" s="969"/>
      <c r="D31" s="969"/>
      <c r="E31" s="969"/>
      <c r="F31" s="970"/>
      <c r="G31" s="971"/>
      <c r="H31" s="972"/>
      <c r="I31" s="97"/>
    </row>
    <row r="32" spans="1:9" s="95" customFormat="1" ht="18" customHeight="1">
      <c r="A32" s="968" t="s">
        <v>277</v>
      </c>
      <c r="B32" s="969"/>
      <c r="C32" s="969"/>
      <c r="D32" s="969"/>
      <c r="E32" s="969"/>
      <c r="F32" s="970"/>
      <c r="G32" s="971"/>
      <c r="H32" s="972"/>
      <c r="I32" s="97"/>
    </row>
    <row r="33" spans="1:9" s="95" customFormat="1" ht="18" customHeight="1">
      <c r="A33" s="968" t="s">
        <v>278</v>
      </c>
      <c r="B33" s="969"/>
      <c r="C33" s="969"/>
      <c r="D33" s="969"/>
      <c r="E33" s="969"/>
      <c r="F33" s="970"/>
      <c r="G33" s="971"/>
      <c r="H33" s="972"/>
      <c r="I33" s="97"/>
    </row>
    <row r="34" spans="1:9" s="95" customFormat="1" ht="18" customHeight="1">
      <c r="A34" s="968" t="s">
        <v>282</v>
      </c>
      <c r="B34" s="969"/>
      <c r="C34" s="969"/>
      <c r="D34" s="969"/>
      <c r="E34" s="969"/>
      <c r="F34" s="970"/>
      <c r="G34" s="971"/>
      <c r="H34" s="972"/>
      <c r="I34" s="97"/>
    </row>
    <row r="35" spans="1:9" s="95" customFormat="1" ht="18" customHeight="1">
      <c r="A35" s="968" t="s">
        <v>283</v>
      </c>
      <c r="B35" s="969"/>
      <c r="C35" s="969"/>
      <c r="D35" s="969"/>
      <c r="E35" s="969"/>
      <c r="F35" s="970"/>
      <c r="G35" s="971"/>
      <c r="H35" s="972"/>
      <c r="I35" s="97"/>
    </row>
    <row r="36" spans="1:9" s="95" customFormat="1" ht="18" customHeight="1">
      <c r="A36" s="968" t="s">
        <v>80</v>
      </c>
      <c r="B36" s="969"/>
      <c r="C36" s="969"/>
      <c r="D36" s="969"/>
      <c r="E36" s="969"/>
      <c r="F36" s="970"/>
      <c r="G36" s="971"/>
      <c r="H36" s="972"/>
      <c r="I36" s="97"/>
    </row>
    <row r="37" spans="1:9" s="95" customFormat="1" ht="18" customHeight="1">
      <c r="A37" s="968" t="s">
        <v>81</v>
      </c>
      <c r="B37" s="969"/>
      <c r="C37" s="969"/>
      <c r="D37" s="969"/>
      <c r="E37" s="969"/>
      <c r="F37" s="970"/>
      <c r="G37" s="974">
        <f>SUM(G31:H36)</f>
        <v>0</v>
      </c>
      <c r="H37" s="975"/>
      <c r="I37" s="132" t="s">
        <v>82</v>
      </c>
    </row>
    <row r="38" spans="1:2" ht="12.75">
      <c r="A38" s="186"/>
      <c r="B38" s="93"/>
    </row>
    <row r="39" spans="1:9" ht="18" customHeight="1">
      <c r="A39" s="967" t="s">
        <v>83</v>
      </c>
      <c r="B39" s="967"/>
      <c r="C39" s="967"/>
      <c r="D39" s="967"/>
      <c r="E39" s="967"/>
      <c r="F39" s="967"/>
      <c r="G39" s="967"/>
      <c r="H39" s="967"/>
      <c r="I39" s="967"/>
    </row>
    <row r="40" ht="14.25">
      <c r="A40" s="178" t="s">
        <v>84</v>
      </c>
    </row>
    <row r="41" ht="14.25">
      <c r="A41" s="178"/>
    </row>
    <row r="42" spans="1:6" ht="12.75">
      <c r="A42" s="93" t="s">
        <v>88</v>
      </c>
      <c r="C42" s="95"/>
      <c r="D42" s="187"/>
      <c r="E42" s="187"/>
      <c r="F42" s="93" t="s">
        <v>87</v>
      </c>
    </row>
    <row r="44" spans="1:6" ht="12.75" customHeight="1">
      <c r="A44" s="93" t="s">
        <v>85</v>
      </c>
      <c r="C44" s="95"/>
      <c r="D44" s="187"/>
      <c r="E44" s="187"/>
      <c r="F44" s="93" t="s">
        <v>87</v>
      </c>
    </row>
    <row r="45" ht="12.75" customHeight="1"/>
    <row r="46" spans="4:5" ht="12.75">
      <c r="D46" s="973" t="s">
        <v>86</v>
      </c>
      <c r="E46" s="973"/>
    </row>
    <row r="47" ht="12.75">
      <c r="A47" s="93" t="s">
        <v>572</v>
      </c>
    </row>
  </sheetData>
  <sheetProtection/>
  <mergeCells count="42">
    <mergeCell ref="D4:G4"/>
    <mergeCell ref="C7:E7"/>
    <mergeCell ref="A15:I15"/>
    <mergeCell ref="A16:F16"/>
    <mergeCell ref="G16:H16"/>
    <mergeCell ref="F9:I9"/>
    <mergeCell ref="F10:I10"/>
    <mergeCell ref="G21:H21"/>
    <mergeCell ref="F25:I25"/>
    <mergeCell ref="A30:F30"/>
    <mergeCell ref="G30:H30"/>
    <mergeCell ref="A34:F34"/>
    <mergeCell ref="G34:H34"/>
    <mergeCell ref="G22:H22"/>
    <mergeCell ref="A23:F23"/>
    <mergeCell ref="G23:H23"/>
    <mergeCell ref="A21:F21"/>
    <mergeCell ref="A17:F17"/>
    <mergeCell ref="G17:H17"/>
    <mergeCell ref="A18:F18"/>
    <mergeCell ref="G18:H18"/>
    <mergeCell ref="A19:F19"/>
    <mergeCell ref="G19:H19"/>
    <mergeCell ref="D46:E46"/>
    <mergeCell ref="A36:F36"/>
    <mergeCell ref="G36:H36"/>
    <mergeCell ref="A37:F37"/>
    <mergeCell ref="G37:H37"/>
    <mergeCell ref="A20:F20"/>
    <mergeCell ref="G20:H20"/>
    <mergeCell ref="F26:I26"/>
    <mergeCell ref="A29:I29"/>
    <mergeCell ref="A22:F22"/>
    <mergeCell ref="A39:I39"/>
    <mergeCell ref="A31:F31"/>
    <mergeCell ref="G31:H31"/>
    <mergeCell ref="A32:F32"/>
    <mergeCell ref="A33:F33"/>
    <mergeCell ref="G33:H33"/>
    <mergeCell ref="A35:F35"/>
    <mergeCell ref="G35:H35"/>
    <mergeCell ref="G32:H3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/>
  <dimension ref="A2:G71"/>
  <sheetViews>
    <sheetView zoomScalePageLayoutView="0" workbookViewId="0" topLeftCell="A1">
      <selection activeCell="B40" sqref="B40:C42"/>
    </sheetView>
  </sheetViews>
  <sheetFormatPr defaultColWidth="9.00390625" defaultRowHeight="12.75"/>
  <cols>
    <col min="1" max="1" width="14.375" style="197" customWidth="1"/>
    <col min="2" max="5" width="16.00390625" style="197" customWidth="1"/>
    <col min="6" max="6" width="15.625" style="197" customWidth="1"/>
    <col min="7" max="7" width="11.125" style="198" hidden="1" customWidth="1"/>
    <col min="8" max="16384" width="9.125" style="198" customWidth="1"/>
  </cols>
  <sheetData>
    <row r="2" spans="2:6" ht="13.5" thickBot="1">
      <c r="B2" s="984" t="s">
        <v>471</v>
      </c>
      <c r="C2" s="984"/>
      <c r="D2" s="984"/>
      <c r="E2" s="984"/>
      <c r="F2" s="199"/>
    </row>
    <row r="3" ht="13.5" thickBot="1">
      <c r="A3" s="362" t="s">
        <v>472</v>
      </c>
    </row>
    <row r="4" spans="1:6" ht="14.25" customHeight="1" thickBot="1">
      <c r="A4" s="229" t="s">
        <v>454</v>
      </c>
      <c r="B4" s="200" t="s">
        <v>570</v>
      </c>
      <c r="C4" s="200" t="s">
        <v>455</v>
      </c>
      <c r="D4" s="200"/>
      <c r="E4" s="201"/>
      <c r="F4" s="232" t="s">
        <v>41</v>
      </c>
    </row>
    <row r="5" spans="1:6" ht="6.75" customHeight="1">
      <c r="A5" s="230"/>
      <c r="B5" s="202"/>
      <c r="C5" s="202"/>
      <c r="D5" s="202"/>
      <c r="E5" s="203"/>
      <c r="F5" s="233"/>
    </row>
    <row r="6" spans="1:7" ht="12.75">
      <c r="A6" s="216" t="s">
        <v>456</v>
      </c>
      <c r="B6" s="204"/>
      <c r="C6" s="204"/>
      <c r="D6" s="204"/>
      <c r="E6" s="205"/>
      <c r="F6" s="234">
        <f>SUM(B6:E6)</f>
        <v>0</v>
      </c>
      <c r="G6" s="198">
        <f>IF(CONCATENATE(B6,C6,D6)="",0,1)</f>
        <v>0</v>
      </c>
    </row>
    <row r="7" spans="1:6" ht="6.75" customHeight="1">
      <c r="A7" s="216"/>
      <c r="B7" s="204"/>
      <c r="C7" s="204"/>
      <c r="D7" s="204"/>
      <c r="E7" s="205"/>
      <c r="F7" s="234"/>
    </row>
    <row r="8" spans="1:7" ht="12.75">
      <c r="A8" s="216" t="s">
        <v>458</v>
      </c>
      <c r="B8" s="204"/>
      <c r="C8" s="204"/>
      <c r="D8" s="204"/>
      <c r="E8" s="205"/>
      <c r="F8" s="234">
        <f aca="true" t="shared" si="0" ref="F8:F28">SUM(B8:E8)</f>
        <v>0</v>
      </c>
      <c r="G8" s="198">
        <f>IF(CONCATENATE(B8,C8,D8)="",0,1)</f>
        <v>0</v>
      </c>
    </row>
    <row r="9" spans="1:6" ht="6.75" customHeight="1">
      <c r="A9" s="216"/>
      <c r="B9" s="204"/>
      <c r="C9" s="204"/>
      <c r="D9" s="204"/>
      <c r="E9" s="205"/>
      <c r="F9" s="234"/>
    </row>
    <row r="10" spans="1:7" ht="12.75">
      <c r="A10" s="216" t="s">
        <v>459</v>
      </c>
      <c r="B10" s="204"/>
      <c r="C10" s="204"/>
      <c r="D10" s="204"/>
      <c r="E10" s="205"/>
      <c r="F10" s="234">
        <f t="shared" si="0"/>
        <v>0</v>
      </c>
      <c r="G10" s="198">
        <f>IF(CONCATENATE(B10,C10,D10)="",0,1)</f>
        <v>0</v>
      </c>
    </row>
    <row r="11" spans="1:6" ht="6.75" customHeight="1">
      <c r="A11" s="216"/>
      <c r="B11" s="204"/>
      <c r="C11" s="204"/>
      <c r="D11" s="204"/>
      <c r="E11" s="205"/>
      <c r="F11" s="234"/>
    </row>
    <row r="12" spans="1:7" ht="12.75">
      <c r="A12" s="216" t="s">
        <v>460</v>
      </c>
      <c r="B12" s="204"/>
      <c r="C12" s="204"/>
      <c r="D12" s="204"/>
      <c r="E12" s="205"/>
      <c r="F12" s="234">
        <f t="shared" si="0"/>
        <v>0</v>
      </c>
      <c r="G12" s="198">
        <f>IF(CONCATENATE(B12,C12,D12)="",0,1)</f>
        <v>0</v>
      </c>
    </row>
    <row r="13" spans="1:6" ht="6.75" customHeight="1">
      <c r="A13" s="216"/>
      <c r="B13" s="204"/>
      <c r="C13" s="204"/>
      <c r="D13" s="204"/>
      <c r="E13" s="205"/>
      <c r="F13" s="234"/>
    </row>
    <row r="14" spans="1:7" ht="12.75">
      <c r="A14" s="216" t="s">
        <v>461</v>
      </c>
      <c r="B14" s="204"/>
      <c r="C14" s="204"/>
      <c r="D14" s="204"/>
      <c r="E14" s="205"/>
      <c r="F14" s="234">
        <f t="shared" si="0"/>
        <v>0</v>
      </c>
      <c r="G14" s="198">
        <f>IF(CONCATENATE(B14,C14,D14)="",0,1)</f>
        <v>0</v>
      </c>
    </row>
    <row r="15" spans="1:6" ht="6.75" customHeight="1">
      <c r="A15" s="216"/>
      <c r="B15" s="204"/>
      <c r="C15" s="204"/>
      <c r="D15" s="204"/>
      <c r="E15" s="205"/>
      <c r="F15" s="234"/>
    </row>
    <row r="16" spans="1:7" ht="12.75">
      <c r="A16" s="216" t="s">
        <v>462</v>
      </c>
      <c r="B16" s="204"/>
      <c r="C16" s="204"/>
      <c r="D16" s="204"/>
      <c r="E16" s="205"/>
      <c r="F16" s="234">
        <f t="shared" si="0"/>
        <v>0</v>
      </c>
      <c r="G16" s="198">
        <f>IF(CONCATENATE(B16,C16,D16)="",0,1)</f>
        <v>0</v>
      </c>
    </row>
    <row r="17" spans="1:6" ht="6.75" customHeight="1">
      <c r="A17" s="216"/>
      <c r="B17" s="204"/>
      <c r="C17" s="204"/>
      <c r="D17" s="204"/>
      <c r="E17" s="205"/>
      <c r="F17" s="234"/>
    </row>
    <row r="18" spans="1:7" ht="12.75">
      <c r="A18" s="216" t="s">
        <v>463</v>
      </c>
      <c r="B18" s="204"/>
      <c r="C18" s="204"/>
      <c r="D18" s="204"/>
      <c r="E18" s="205"/>
      <c r="F18" s="234">
        <f t="shared" si="0"/>
        <v>0</v>
      </c>
      <c r="G18" s="198">
        <f>IF(CONCATENATE(B18,C18,D18)="",0,1)</f>
        <v>0</v>
      </c>
    </row>
    <row r="19" spans="1:6" ht="6.75" customHeight="1">
      <c r="A19" s="216"/>
      <c r="B19" s="204"/>
      <c r="C19" s="204"/>
      <c r="D19" s="204"/>
      <c r="E19" s="205"/>
      <c r="F19" s="234"/>
    </row>
    <row r="20" spans="1:7" ht="12.75">
      <c r="A20" s="216" t="s">
        <v>464</v>
      </c>
      <c r="B20" s="204"/>
      <c r="C20" s="204"/>
      <c r="D20" s="204"/>
      <c r="E20" s="205"/>
      <c r="F20" s="234">
        <f t="shared" si="0"/>
        <v>0</v>
      </c>
      <c r="G20" s="198">
        <f>IF(CONCATENATE(B20,C20,D20)="",0,1)</f>
        <v>0</v>
      </c>
    </row>
    <row r="21" spans="1:6" ht="6.75" customHeight="1">
      <c r="A21" s="216"/>
      <c r="B21" s="204"/>
      <c r="C21" s="204"/>
      <c r="D21" s="204"/>
      <c r="E21" s="205"/>
      <c r="F21" s="234"/>
    </row>
    <row r="22" spans="1:7" ht="12.75">
      <c r="A22" s="216" t="s">
        <v>465</v>
      </c>
      <c r="B22" s="204"/>
      <c r="C22" s="204"/>
      <c r="D22" s="204"/>
      <c r="E22" s="205"/>
      <c r="F22" s="234">
        <f t="shared" si="0"/>
        <v>0</v>
      </c>
      <c r="G22" s="198">
        <f>IF(CONCATENATE(B22,C22,D22)="",0,1)</f>
        <v>0</v>
      </c>
    </row>
    <row r="23" spans="1:6" ht="6.75" customHeight="1">
      <c r="A23" s="216"/>
      <c r="B23" s="204"/>
      <c r="C23" s="204"/>
      <c r="D23" s="204"/>
      <c r="E23" s="205"/>
      <c r="F23" s="234"/>
    </row>
    <row r="24" spans="1:7" ht="12.75">
      <c r="A24" s="216" t="s">
        <v>466</v>
      </c>
      <c r="B24" s="204"/>
      <c r="C24" s="204"/>
      <c r="D24" s="204"/>
      <c r="E24" s="205"/>
      <c r="F24" s="234">
        <f t="shared" si="0"/>
        <v>0</v>
      </c>
      <c r="G24" s="198">
        <f>IF(CONCATENATE(B24,C24,D24)="",0,1)</f>
        <v>0</v>
      </c>
    </row>
    <row r="25" spans="1:6" ht="6.75" customHeight="1">
      <c r="A25" s="216"/>
      <c r="B25" s="204"/>
      <c r="C25" s="204"/>
      <c r="D25" s="204"/>
      <c r="E25" s="205"/>
      <c r="F25" s="234"/>
    </row>
    <row r="26" spans="1:7" ht="12.75">
      <c r="A26" s="216" t="s">
        <v>467</v>
      </c>
      <c r="B26" s="204"/>
      <c r="C26" s="204"/>
      <c r="D26" s="204"/>
      <c r="E26" s="205"/>
      <c r="F26" s="234">
        <f t="shared" si="0"/>
        <v>0</v>
      </c>
      <c r="G26" s="198">
        <f>IF(CONCATENATE(B26,C26,D26)="",0,1)</f>
        <v>0</v>
      </c>
    </row>
    <row r="27" spans="1:6" ht="6.75" customHeight="1">
      <c r="A27" s="216"/>
      <c r="B27" s="204"/>
      <c r="C27" s="204"/>
      <c r="D27" s="204"/>
      <c r="E27" s="205"/>
      <c r="F27" s="234"/>
    </row>
    <row r="28" spans="1:7" ht="12.75">
      <c r="A28" s="216" t="s">
        <v>468</v>
      </c>
      <c r="B28" s="204"/>
      <c r="C28" s="204"/>
      <c r="D28" s="204"/>
      <c r="E28" s="205"/>
      <c r="F28" s="234">
        <f t="shared" si="0"/>
        <v>0</v>
      </c>
      <c r="G28" s="198">
        <f>IF(CONCATENATE(B28,C28,D28)="",0,1)</f>
        <v>0</v>
      </c>
    </row>
    <row r="29" spans="1:6" ht="6.75" customHeight="1" thickBot="1">
      <c r="A29" s="231"/>
      <c r="B29" s="206"/>
      <c r="C29" s="206"/>
      <c r="D29" s="206"/>
      <c r="E29" s="207"/>
      <c r="F29" s="235"/>
    </row>
    <row r="30" spans="1:7" ht="12.75">
      <c r="A30" s="212" t="s">
        <v>41</v>
      </c>
      <c r="B30" s="213">
        <f>SUM(B6:B29)</f>
        <v>0</v>
      </c>
      <c r="C30" s="213">
        <f>SUM(C6:C29)</f>
        <v>0</v>
      </c>
      <c r="D30" s="213">
        <f>SUM(D6:D29)</f>
        <v>0</v>
      </c>
      <c r="E30" s="214">
        <f>SUM(E6:E29)</f>
        <v>0</v>
      </c>
      <c r="F30" s="215">
        <f>SUM(F6:F29)</f>
        <v>0</v>
      </c>
      <c r="G30" s="198">
        <f>SUM(G6:G28)</f>
        <v>0</v>
      </c>
    </row>
    <row r="31" spans="1:6" ht="6.75" customHeight="1">
      <c r="A31" s="216"/>
      <c r="B31" s="217"/>
      <c r="C31" s="217"/>
      <c r="D31" s="217"/>
      <c r="E31" s="218"/>
      <c r="F31" s="219"/>
    </row>
    <row r="32" spans="1:6" ht="12.75">
      <c r="A32" s="220" t="s">
        <v>469</v>
      </c>
      <c r="B32" s="221" t="e">
        <f>B30*100/F30</f>
        <v>#DIV/0!</v>
      </c>
      <c r="C32" s="221" t="e">
        <f>C30*100/F30</f>
        <v>#DIV/0!</v>
      </c>
      <c r="D32" s="221" t="e">
        <f>D30*100/F30</f>
        <v>#DIV/0!</v>
      </c>
      <c r="E32" s="222" t="e">
        <f>E30*100/F30</f>
        <v>#DIV/0!</v>
      </c>
      <c r="F32" s="223">
        <v>100</v>
      </c>
    </row>
    <row r="33" spans="1:6" ht="6.75" customHeight="1">
      <c r="A33" s="224"/>
      <c r="B33" s="217"/>
      <c r="C33" s="217"/>
      <c r="D33" s="217"/>
      <c r="E33" s="218"/>
      <c r="F33" s="219"/>
    </row>
    <row r="34" spans="1:6" ht="13.5" thickBot="1">
      <c r="A34" s="225" t="s">
        <v>470</v>
      </c>
      <c r="B34" s="226" t="e">
        <f>B30/G30</f>
        <v>#DIV/0!</v>
      </c>
      <c r="C34" s="226" t="e">
        <f>C30/G30</f>
        <v>#DIV/0!</v>
      </c>
      <c r="D34" s="226" t="e">
        <f>D30/G30</f>
        <v>#DIV/0!</v>
      </c>
      <c r="E34" s="227" t="e">
        <f>E30/G30</f>
        <v>#DIV/0!</v>
      </c>
      <c r="F34" s="228" t="e">
        <f>F30/G30</f>
        <v>#DIV/0!</v>
      </c>
    </row>
    <row r="35" spans="1:6" ht="12.75">
      <c r="A35" s="208"/>
      <c r="B35" s="209"/>
      <c r="C35" s="209"/>
      <c r="D35" s="209"/>
      <c r="E35" s="209"/>
      <c r="F35" s="209"/>
    </row>
    <row r="36" spans="2:6" ht="13.5" thickBot="1">
      <c r="B36" s="984"/>
      <c r="C36" s="984"/>
      <c r="D36" s="984"/>
      <c r="E36" s="984"/>
      <c r="F36" s="199"/>
    </row>
    <row r="37" ht="13.5" thickBot="1">
      <c r="A37" s="363" t="s">
        <v>569</v>
      </c>
    </row>
    <row r="38" spans="1:6" ht="14.25" customHeight="1" thickBot="1">
      <c r="A38" s="229" t="s">
        <v>454</v>
      </c>
      <c r="B38" s="200" t="str">
        <f>B4</f>
        <v>Россельхозбанк</v>
      </c>
      <c r="C38" s="200" t="str">
        <f>C4</f>
        <v>ЮГ-Инвестбанк</v>
      </c>
      <c r="D38" s="200"/>
      <c r="E38" s="201"/>
      <c r="F38" s="232" t="s">
        <v>41</v>
      </c>
    </row>
    <row r="39" spans="1:6" ht="6.75" customHeight="1">
      <c r="A39" s="230"/>
      <c r="B39" s="202"/>
      <c r="C39" s="202"/>
      <c r="D39" s="202"/>
      <c r="E39" s="203"/>
      <c r="F39" s="233"/>
    </row>
    <row r="40" spans="1:7" ht="12.75">
      <c r="A40" s="216" t="s">
        <v>456</v>
      </c>
      <c r="B40" s="204"/>
      <c r="C40" s="204"/>
      <c r="D40" s="204"/>
      <c r="E40" s="205"/>
      <c r="F40" s="234">
        <f>SUM(B40:E40)</f>
        <v>0</v>
      </c>
      <c r="G40" s="198">
        <f>IF(CONCATENATE(B40,C40,D40)="",0,1)</f>
        <v>0</v>
      </c>
    </row>
    <row r="41" spans="1:6" ht="6.75" customHeight="1">
      <c r="A41" s="216"/>
      <c r="B41" s="204"/>
      <c r="C41" s="204"/>
      <c r="D41" s="204"/>
      <c r="E41" s="205"/>
      <c r="F41" s="234"/>
    </row>
    <row r="42" spans="1:7" ht="12.75">
      <c r="A42" s="216" t="s">
        <v>458</v>
      </c>
      <c r="B42" s="204"/>
      <c r="C42" s="204"/>
      <c r="D42" s="204"/>
      <c r="E42" s="205"/>
      <c r="F42" s="234">
        <f>SUM(B42:E42)</f>
        <v>0</v>
      </c>
      <c r="G42" s="198">
        <f>IF(CONCATENATE(B42,C42,D42)="",0,1)</f>
        <v>0</v>
      </c>
    </row>
    <row r="43" spans="1:6" ht="6.75" customHeight="1">
      <c r="A43" s="216"/>
      <c r="B43" s="204"/>
      <c r="C43" s="204"/>
      <c r="D43" s="204"/>
      <c r="E43" s="205"/>
      <c r="F43" s="234"/>
    </row>
    <row r="44" spans="1:7" ht="12.75">
      <c r="A44" s="216" t="s">
        <v>459</v>
      </c>
      <c r="B44" s="204"/>
      <c r="C44" s="204"/>
      <c r="D44" s="204"/>
      <c r="E44" s="205"/>
      <c r="F44" s="234">
        <f>SUM(B44:E44)</f>
        <v>0</v>
      </c>
      <c r="G44" s="198">
        <f>IF(CONCATENATE(B44,C44,D44)="",0,1)</f>
        <v>0</v>
      </c>
    </row>
    <row r="45" spans="1:6" ht="6.75" customHeight="1">
      <c r="A45" s="216"/>
      <c r="B45" s="204"/>
      <c r="C45" s="204"/>
      <c r="D45" s="204"/>
      <c r="E45" s="205"/>
      <c r="F45" s="234"/>
    </row>
    <row r="46" spans="1:7" ht="12.75">
      <c r="A46" s="216" t="s">
        <v>460</v>
      </c>
      <c r="B46" s="204"/>
      <c r="C46" s="204"/>
      <c r="D46" s="204"/>
      <c r="E46" s="205"/>
      <c r="F46" s="234">
        <f>SUM(B46:E46)</f>
        <v>0</v>
      </c>
      <c r="G46" s="198">
        <f>IF(CONCATENATE(B46,C46,D46)="",0,1)</f>
        <v>0</v>
      </c>
    </row>
    <row r="47" spans="1:6" ht="6.75" customHeight="1">
      <c r="A47" s="216"/>
      <c r="B47" s="204"/>
      <c r="C47" s="204"/>
      <c r="D47" s="204"/>
      <c r="E47" s="205"/>
      <c r="F47" s="234"/>
    </row>
    <row r="48" spans="1:7" ht="12.75">
      <c r="A48" s="216" t="s">
        <v>461</v>
      </c>
      <c r="B48" s="204"/>
      <c r="C48" s="204"/>
      <c r="D48" s="204"/>
      <c r="E48" s="205"/>
      <c r="F48" s="234">
        <f>SUM(B48:E48)</f>
        <v>0</v>
      </c>
      <c r="G48" s="198">
        <f>IF(CONCATENATE(B48,C48,D48)="",0,1)</f>
        <v>0</v>
      </c>
    </row>
    <row r="49" spans="1:6" ht="6.75" customHeight="1">
      <c r="A49" s="216"/>
      <c r="B49" s="204"/>
      <c r="C49" s="204"/>
      <c r="D49" s="204"/>
      <c r="E49" s="205"/>
      <c r="F49" s="234"/>
    </row>
    <row r="50" spans="1:7" ht="12.75">
      <c r="A50" s="216" t="s">
        <v>462</v>
      </c>
      <c r="B50" s="204"/>
      <c r="C50" s="204"/>
      <c r="D50" s="204"/>
      <c r="E50" s="205"/>
      <c r="F50" s="234">
        <f>SUM(B50:E50)</f>
        <v>0</v>
      </c>
      <c r="G50" s="198">
        <f>IF(CONCATENATE(B50,C50,D50)="",0,1)</f>
        <v>0</v>
      </c>
    </row>
    <row r="51" spans="1:6" ht="6.75" customHeight="1">
      <c r="A51" s="216"/>
      <c r="B51" s="204"/>
      <c r="C51" s="204"/>
      <c r="D51" s="204"/>
      <c r="E51" s="205"/>
      <c r="F51" s="234"/>
    </row>
    <row r="52" spans="1:7" ht="12.75">
      <c r="A52" s="216" t="s">
        <v>463</v>
      </c>
      <c r="B52" s="204"/>
      <c r="C52" s="204"/>
      <c r="D52" s="204"/>
      <c r="E52" s="205"/>
      <c r="F52" s="234">
        <f>SUM(B52:E52)</f>
        <v>0</v>
      </c>
      <c r="G52" s="198">
        <f>IF(CONCATENATE(B52,C52,D52)="",0,1)</f>
        <v>0</v>
      </c>
    </row>
    <row r="53" spans="1:6" ht="6.75" customHeight="1">
      <c r="A53" s="216"/>
      <c r="B53" s="204"/>
      <c r="C53" s="204"/>
      <c r="D53" s="204"/>
      <c r="E53" s="205"/>
      <c r="F53" s="234"/>
    </row>
    <row r="54" spans="1:7" ht="12.75">
      <c r="A54" s="216" t="s">
        <v>464</v>
      </c>
      <c r="B54" s="204"/>
      <c r="C54" s="204"/>
      <c r="D54" s="204"/>
      <c r="E54" s="205"/>
      <c r="F54" s="234">
        <f>SUM(B54:E54)</f>
        <v>0</v>
      </c>
      <c r="G54" s="198">
        <f>IF(CONCATENATE(B54,C54,D54)="",0,1)</f>
        <v>0</v>
      </c>
    </row>
    <row r="55" spans="1:6" ht="6.75" customHeight="1">
      <c r="A55" s="216"/>
      <c r="B55" s="204"/>
      <c r="C55" s="204"/>
      <c r="D55" s="204"/>
      <c r="E55" s="205"/>
      <c r="F55" s="234"/>
    </row>
    <row r="56" spans="1:7" ht="12.75">
      <c r="A56" s="216" t="s">
        <v>465</v>
      </c>
      <c r="B56" s="204"/>
      <c r="C56" s="204"/>
      <c r="D56" s="204"/>
      <c r="E56" s="205"/>
      <c r="F56" s="234">
        <f>SUM(B56:E56)</f>
        <v>0</v>
      </c>
      <c r="G56" s="198">
        <f>IF(CONCATENATE(B56,C56,D56)="",0,1)</f>
        <v>0</v>
      </c>
    </row>
    <row r="57" spans="1:6" ht="6.75" customHeight="1">
      <c r="A57" s="216"/>
      <c r="B57" s="204"/>
      <c r="C57" s="204"/>
      <c r="D57" s="204"/>
      <c r="E57" s="205"/>
      <c r="F57" s="234"/>
    </row>
    <row r="58" spans="1:7" ht="12.75">
      <c r="A58" s="216" t="s">
        <v>466</v>
      </c>
      <c r="B58" s="204"/>
      <c r="C58" s="204"/>
      <c r="D58" s="204"/>
      <c r="E58" s="205"/>
      <c r="F58" s="234">
        <f>SUM(B58:E58)</f>
        <v>0</v>
      </c>
      <c r="G58" s="198">
        <f>IF(CONCATENATE(B58,C58,D58)="",0,1)</f>
        <v>0</v>
      </c>
    </row>
    <row r="59" spans="1:6" ht="6.75" customHeight="1">
      <c r="A59" s="216"/>
      <c r="B59" s="204"/>
      <c r="C59" s="204"/>
      <c r="D59" s="204"/>
      <c r="E59" s="205"/>
      <c r="F59" s="234"/>
    </row>
    <row r="60" spans="1:7" ht="12.75">
      <c r="A60" s="216" t="s">
        <v>467</v>
      </c>
      <c r="B60" s="204"/>
      <c r="C60" s="204"/>
      <c r="D60" s="204"/>
      <c r="E60" s="205"/>
      <c r="F60" s="234">
        <f>SUM(B60:E60)</f>
        <v>0</v>
      </c>
      <c r="G60" s="198">
        <f>IF(CONCATENATE(B60,C60,D60)="",0,1)</f>
        <v>0</v>
      </c>
    </row>
    <row r="61" spans="1:6" ht="6.75" customHeight="1">
      <c r="A61" s="216"/>
      <c r="B61" s="204"/>
      <c r="C61" s="204"/>
      <c r="D61" s="204"/>
      <c r="E61" s="205"/>
      <c r="F61" s="234"/>
    </row>
    <row r="62" spans="1:7" ht="12.75">
      <c r="A62" s="216" t="s">
        <v>468</v>
      </c>
      <c r="B62" s="204"/>
      <c r="C62" s="204"/>
      <c r="D62" s="204"/>
      <c r="E62" s="205"/>
      <c r="F62" s="234">
        <f>SUM(B62:E62)</f>
        <v>0</v>
      </c>
      <c r="G62" s="198">
        <f>IF(CONCATENATE(B62,C62,D62)="",0,1)</f>
        <v>0</v>
      </c>
    </row>
    <row r="63" spans="1:6" ht="6.75" customHeight="1" thickBot="1">
      <c r="A63" s="231"/>
      <c r="B63" s="206"/>
      <c r="C63" s="206"/>
      <c r="D63" s="206"/>
      <c r="E63" s="207"/>
      <c r="F63" s="235"/>
    </row>
    <row r="64" spans="1:7" ht="12.75">
      <c r="A64" s="212" t="s">
        <v>41</v>
      </c>
      <c r="B64" s="213">
        <f>SUM(B40:B63)</f>
        <v>0</v>
      </c>
      <c r="C64" s="213">
        <f>SUM(C40:C63)</f>
        <v>0</v>
      </c>
      <c r="D64" s="213">
        <f>SUM(D40:D63)</f>
        <v>0</v>
      </c>
      <c r="E64" s="214">
        <f>SUM(E40:E63)</f>
        <v>0</v>
      </c>
      <c r="F64" s="215">
        <f>SUM(F40:F63)</f>
        <v>0</v>
      </c>
      <c r="G64" s="198">
        <f>SUM(G40:G62)</f>
        <v>0</v>
      </c>
    </row>
    <row r="65" spans="1:6" ht="6.75" customHeight="1">
      <c r="A65" s="216"/>
      <c r="B65" s="217"/>
      <c r="C65" s="217"/>
      <c r="D65" s="217"/>
      <c r="E65" s="218"/>
      <c r="F65" s="219"/>
    </row>
    <row r="66" spans="1:6" ht="12.75">
      <c r="A66" s="220" t="s">
        <v>469</v>
      </c>
      <c r="B66" s="221" t="e">
        <f>B64*100/F64</f>
        <v>#DIV/0!</v>
      </c>
      <c r="C66" s="221" t="e">
        <f>C64*100/F64</f>
        <v>#DIV/0!</v>
      </c>
      <c r="D66" s="221" t="e">
        <f>D64*100/F64</f>
        <v>#DIV/0!</v>
      </c>
      <c r="E66" s="222" t="e">
        <f>E64*100/F64</f>
        <v>#DIV/0!</v>
      </c>
      <c r="F66" s="223">
        <v>100</v>
      </c>
    </row>
    <row r="67" spans="1:6" ht="6.75" customHeight="1">
      <c r="A67" s="224"/>
      <c r="B67" s="217"/>
      <c r="C67" s="217"/>
      <c r="D67" s="217"/>
      <c r="E67" s="218"/>
      <c r="F67" s="219"/>
    </row>
    <row r="68" spans="1:6" ht="13.5" thickBot="1">
      <c r="A68" s="225" t="s">
        <v>470</v>
      </c>
      <c r="B68" s="226" t="e">
        <f>B64/G64</f>
        <v>#DIV/0!</v>
      </c>
      <c r="C68" s="226" t="e">
        <f>C64/G64</f>
        <v>#DIV/0!</v>
      </c>
      <c r="D68" s="226" t="e">
        <f>D64/G64</f>
        <v>#DIV/0!</v>
      </c>
      <c r="E68" s="227" t="e">
        <f>E64/G64</f>
        <v>#DIV/0!</v>
      </c>
      <c r="F68" s="228" t="e">
        <f>F64/G64</f>
        <v>#DIV/0!</v>
      </c>
    </row>
    <row r="70" ht="12.75">
      <c r="A70" s="210" t="s">
        <v>473</v>
      </c>
    </row>
    <row r="71" ht="12.75">
      <c r="A71" s="211" t="s">
        <v>474</v>
      </c>
    </row>
  </sheetData>
  <sheetProtection password="CF76" sheet="1" objects="1" scenarios="1"/>
  <mergeCells count="2">
    <mergeCell ref="B2:E2"/>
    <mergeCell ref="B36:E3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6:H45"/>
  <sheetViews>
    <sheetView tabSelected="1" zoomScalePageLayoutView="0" workbookViewId="0" topLeftCell="A1">
      <selection activeCell="M6" sqref="M6"/>
    </sheetView>
  </sheetViews>
  <sheetFormatPr defaultColWidth="9.00390625" defaultRowHeight="12.75"/>
  <sheetData>
    <row r="6" ht="22.5">
      <c r="C6" s="7" t="s">
        <v>716</v>
      </c>
    </row>
    <row r="7" ht="12.75" customHeight="1">
      <c r="C7" s="1"/>
    </row>
    <row r="11" ht="15.75">
      <c r="G11" s="2" t="s">
        <v>158</v>
      </c>
    </row>
    <row r="12" ht="15.75">
      <c r="G12" s="2" t="s">
        <v>724</v>
      </c>
    </row>
    <row r="13" ht="15.75">
      <c r="G13" s="2" t="s">
        <v>159</v>
      </c>
    </row>
    <row r="14" ht="15.75">
      <c r="G14" s="2" t="s">
        <v>160</v>
      </c>
    </row>
    <row r="15" ht="15.75">
      <c r="G15" s="2" t="s">
        <v>161</v>
      </c>
    </row>
    <row r="17" ht="15.75">
      <c r="G17" s="2"/>
    </row>
    <row r="19" ht="15.75">
      <c r="G19" s="2"/>
    </row>
    <row r="20" spans="3:4" ht="19.5">
      <c r="C20" s="3"/>
      <c r="D20" s="3" t="s">
        <v>162</v>
      </c>
    </row>
    <row r="23" ht="15.75">
      <c r="A23" s="2" t="s">
        <v>170</v>
      </c>
    </row>
    <row r="25" ht="15.75">
      <c r="A25" s="4" t="s">
        <v>165</v>
      </c>
    </row>
    <row r="26" spans="3:5" ht="12.75">
      <c r="C26" s="5"/>
      <c r="E26" s="5" t="s">
        <v>163</v>
      </c>
    </row>
    <row r="28" ht="15.75">
      <c r="A28" s="2" t="s">
        <v>164</v>
      </c>
    </row>
    <row r="29" ht="12.75">
      <c r="E29" s="5" t="s">
        <v>385</v>
      </c>
    </row>
    <row r="31" ht="15.75">
      <c r="A31" s="2" t="s">
        <v>166</v>
      </c>
    </row>
    <row r="33" ht="15.75">
      <c r="A33" s="2" t="s">
        <v>9</v>
      </c>
    </row>
    <row r="35" ht="15.75">
      <c r="A35" s="4" t="s">
        <v>165</v>
      </c>
    </row>
    <row r="42" ht="15.75">
      <c r="A42" s="4" t="s">
        <v>167</v>
      </c>
    </row>
    <row r="43" ht="12.75">
      <c r="H43" s="6" t="s">
        <v>168</v>
      </c>
    </row>
    <row r="45" ht="15.75">
      <c r="A45" s="4" t="s">
        <v>169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19950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3"/>
  <dimension ref="A2:Y19"/>
  <sheetViews>
    <sheetView view="pageBreakPreview" zoomScale="60" zoomScalePageLayoutView="0" workbookViewId="0" topLeftCell="A1">
      <selection activeCell="Y19" sqref="Y19"/>
    </sheetView>
  </sheetViews>
  <sheetFormatPr defaultColWidth="9.00390625" defaultRowHeight="12.75"/>
  <cols>
    <col min="3" max="3" width="15.625" style="0" customWidth="1"/>
    <col min="4" max="4" width="13.25390625" style="0" customWidth="1"/>
    <col min="5" max="5" width="11.125" style="0" customWidth="1"/>
    <col min="6" max="6" width="14.25390625" style="0" customWidth="1"/>
    <col min="8" max="8" width="12.875" style="0" customWidth="1"/>
    <col min="9" max="9" width="13.875" style="0" customWidth="1"/>
    <col min="10" max="10" width="15.125" style="0" customWidth="1"/>
    <col min="11" max="11" width="15.25390625" style="0" customWidth="1"/>
  </cols>
  <sheetData>
    <row r="2" spans="2:7" ht="12.75">
      <c r="B2" s="68"/>
      <c r="C2" s="68"/>
      <c r="D2" s="68"/>
      <c r="E2" s="68"/>
      <c r="F2" s="68"/>
      <c r="G2" s="67"/>
    </row>
    <row r="3" spans="3:5" ht="12.75">
      <c r="C3" s="985" t="s">
        <v>11</v>
      </c>
      <c r="D3" s="985"/>
      <c r="E3" s="985"/>
    </row>
    <row r="4" ht="15.75">
      <c r="A4" s="4" t="s">
        <v>416</v>
      </c>
    </row>
    <row r="5" ht="15.75">
      <c r="A5" s="56"/>
    </row>
    <row r="6" spans="1:11" ht="89.25">
      <c r="A6" s="60" t="s">
        <v>417</v>
      </c>
      <c r="B6" s="61" t="s">
        <v>418</v>
      </c>
      <c r="C6" s="61" t="s">
        <v>419</v>
      </c>
      <c r="D6" s="61" t="s">
        <v>420</v>
      </c>
      <c r="E6" s="61" t="s">
        <v>421</v>
      </c>
      <c r="F6" s="61" t="s">
        <v>422</v>
      </c>
      <c r="G6" s="61" t="s">
        <v>423</v>
      </c>
      <c r="H6" s="61" t="s">
        <v>424</v>
      </c>
      <c r="I6" s="61" t="s">
        <v>425</v>
      </c>
      <c r="J6" s="61" t="s">
        <v>426</v>
      </c>
      <c r="K6" s="61" t="s">
        <v>427</v>
      </c>
    </row>
    <row r="7" spans="1:11" ht="12.75">
      <c r="A7" s="62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2.75">
      <c r="A8" s="62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ht="13.5">
      <c r="A9" s="57"/>
    </row>
    <row r="10" ht="15.75">
      <c r="A10" s="4" t="s">
        <v>428</v>
      </c>
    </row>
    <row r="11" spans="1:3" ht="15.75">
      <c r="A11" s="58"/>
      <c r="B11" s="53"/>
      <c r="C11" s="10"/>
    </row>
    <row r="12" spans="1:9" ht="89.25">
      <c r="A12" s="60" t="s">
        <v>417</v>
      </c>
      <c r="B12" s="61" t="s">
        <v>418</v>
      </c>
      <c r="C12" s="61" t="s">
        <v>429</v>
      </c>
      <c r="D12" s="61" t="s">
        <v>430</v>
      </c>
      <c r="E12" s="61" t="s">
        <v>431</v>
      </c>
      <c r="F12" s="61" t="s">
        <v>432</v>
      </c>
      <c r="G12" s="61" t="s">
        <v>433</v>
      </c>
      <c r="H12" s="61" t="s">
        <v>425</v>
      </c>
      <c r="I12" s="61" t="s">
        <v>434</v>
      </c>
    </row>
    <row r="13" spans="1:9" ht="15.75">
      <c r="A13" s="59"/>
      <c r="B13" s="63"/>
      <c r="C13" s="63"/>
      <c r="D13" s="63"/>
      <c r="E13" s="63"/>
      <c r="F13" s="63"/>
      <c r="G13" s="63"/>
      <c r="H13" s="63"/>
      <c r="I13" s="63"/>
    </row>
    <row r="14" spans="1:9" ht="15.75">
      <c r="A14" s="59"/>
      <c r="B14" s="63"/>
      <c r="C14" s="63"/>
      <c r="D14" s="63"/>
      <c r="E14" s="63"/>
      <c r="F14" s="63"/>
      <c r="G14" s="63"/>
      <c r="H14" s="63"/>
      <c r="I14" s="63"/>
    </row>
    <row r="15" ht="15.75">
      <c r="A15" s="56"/>
    </row>
    <row r="16" ht="15.75">
      <c r="A16" s="56"/>
    </row>
    <row r="17" ht="15.75">
      <c r="A17" s="4" t="s">
        <v>274</v>
      </c>
    </row>
    <row r="18" spans="8:25" ht="12.75">
      <c r="H18" s="6"/>
      <c r="Y18" s="6"/>
    </row>
    <row r="19" ht="15.75">
      <c r="A19" s="4" t="s">
        <v>169</v>
      </c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/>
  <dimension ref="A1:H64"/>
  <sheetViews>
    <sheetView zoomScalePageLayoutView="0" workbookViewId="0" topLeftCell="A16">
      <selection activeCell="A65" sqref="A65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13.75390625" style="0" customWidth="1"/>
    <col min="4" max="4" width="13.625" style="0" customWidth="1"/>
    <col min="5" max="5" width="12.75390625" style="0" customWidth="1"/>
    <col min="6" max="6" width="12.875" style="0" customWidth="1"/>
    <col min="7" max="7" width="29.875" style="0" customWidth="1"/>
    <col min="8" max="8" width="11.375" style="0" customWidth="1"/>
  </cols>
  <sheetData>
    <row r="1" spans="1:8" ht="39.75" customHeight="1">
      <c r="A1" s="966" t="s">
        <v>654</v>
      </c>
      <c r="B1" s="982"/>
      <c r="C1" s="982"/>
      <c r="D1" s="982"/>
      <c r="E1" s="982"/>
      <c r="F1" s="982"/>
      <c r="G1" s="982"/>
      <c r="H1" s="982"/>
    </row>
    <row r="3" spans="1:8" ht="38.25">
      <c r="A3" s="92" t="s">
        <v>51</v>
      </c>
      <c r="B3" s="92" t="s">
        <v>629</v>
      </c>
      <c r="C3" s="92" t="s">
        <v>652</v>
      </c>
      <c r="D3" s="92" t="s">
        <v>653</v>
      </c>
      <c r="E3" s="92" t="s">
        <v>630</v>
      </c>
      <c r="F3" s="92" t="s">
        <v>631</v>
      </c>
      <c r="G3" s="92" t="s">
        <v>632</v>
      </c>
      <c r="H3" s="92" t="s">
        <v>633</v>
      </c>
    </row>
    <row r="4" spans="1:8" ht="12.75">
      <c r="A4" s="475">
        <v>1</v>
      </c>
      <c r="B4" s="474" t="s">
        <v>634</v>
      </c>
      <c r="C4" s="478">
        <v>10000</v>
      </c>
      <c r="D4" s="478"/>
      <c r="E4" s="472" t="s">
        <v>552</v>
      </c>
      <c r="F4" s="472" t="s">
        <v>552</v>
      </c>
      <c r="G4" s="472" t="s">
        <v>552</v>
      </c>
      <c r="H4" s="473"/>
    </row>
    <row r="5" spans="1:8" ht="12.75">
      <c r="A5" s="473"/>
      <c r="B5" s="473" t="s">
        <v>640</v>
      </c>
      <c r="C5" s="473"/>
      <c r="D5" s="473"/>
      <c r="E5" s="473"/>
      <c r="F5" s="473"/>
      <c r="G5" s="473"/>
      <c r="H5" s="473"/>
    </row>
    <row r="6" spans="1:8" ht="12.75">
      <c r="A6" s="473" t="s">
        <v>635</v>
      </c>
      <c r="B6" s="473"/>
      <c r="C6" s="479"/>
      <c r="D6" s="479"/>
      <c r="E6" s="477"/>
      <c r="F6" s="477"/>
      <c r="G6" s="473"/>
      <c r="H6" s="473"/>
    </row>
    <row r="7" spans="1:8" ht="12.75">
      <c r="A7" s="473" t="s">
        <v>636</v>
      </c>
      <c r="B7" s="473"/>
      <c r="C7" s="479"/>
      <c r="D7" s="479"/>
      <c r="E7" s="477"/>
      <c r="F7" s="477"/>
      <c r="G7" s="473"/>
      <c r="H7" s="473"/>
    </row>
    <row r="8" spans="1:8" ht="12.75">
      <c r="A8" s="473" t="s">
        <v>637</v>
      </c>
      <c r="B8" s="473"/>
      <c r="C8" s="479"/>
      <c r="D8" s="479"/>
      <c r="E8" s="477"/>
      <c r="F8" s="477"/>
      <c r="G8" s="473"/>
      <c r="H8" s="473"/>
    </row>
    <row r="9" spans="1:8" ht="12.75">
      <c r="A9" s="473" t="s">
        <v>638</v>
      </c>
      <c r="B9" s="473"/>
      <c r="C9" s="479"/>
      <c r="D9" s="479"/>
      <c r="E9" s="477"/>
      <c r="F9" s="477"/>
      <c r="G9" s="473"/>
      <c r="H9" s="473"/>
    </row>
    <row r="10" spans="1:8" ht="12.75">
      <c r="A10" s="473" t="s">
        <v>639</v>
      </c>
      <c r="B10" s="473"/>
      <c r="C10" s="479"/>
      <c r="D10" s="479"/>
      <c r="E10" s="477"/>
      <c r="F10" s="477"/>
      <c r="G10" s="473"/>
      <c r="H10" s="473"/>
    </row>
    <row r="11" spans="1:8" ht="12.75">
      <c r="A11" s="473" t="s">
        <v>42</v>
      </c>
      <c r="B11" s="473"/>
      <c r="C11" s="479"/>
      <c r="D11" s="479"/>
      <c r="E11" s="477"/>
      <c r="F11" s="477"/>
      <c r="G11" s="473"/>
      <c r="H11" s="473"/>
    </row>
    <row r="12" spans="1:8" ht="12.75">
      <c r="A12" s="473"/>
      <c r="B12" s="473" t="s">
        <v>647</v>
      </c>
      <c r="C12" s="479"/>
      <c r="D12" s="479"/>
      <c r="E12" s="472" t="s">
        <v>552</v>
      </c>
      <c r="F12" s="472" t="s">
        <v>552</v>
      </c>
      <c r="G12" s="472" t="s">
        <v>552</v>
      </c>
      <c r="H12" s="473"/>
    </row>
    <row r="13" spans="1:8" ht="12.75">
      <c r="A13" s="475">
        <v>2</v>
      </c>
      <c r="B13" s="474" t="s">
        <v>641</v>
      </c>
      <c r="C13" s="478"/>
      <c r="D13" s="478"/>
      <c r="E13" s="472" t="s">
        <v>552</v>
      </c>
      <c r="F13" s="472" t="s">
        <v>552</v>
      </c>
      <c r="G13" s="472" t="s">
        <v>552</v>
      </c>
      <c r="H13" s="473"/>
    </row>
    <row r="14" spans="1:8" ht="12.75">
      <c r="A14" s="473"/>
      <c r="B14" s="473" t="s">
        <v>640</v>
      </c>
      <c r="C14" s="473"/>
      <c r="D14" s="473"/>
      <c r="E14" s="473"/>
      <c r="F14" s="473"/>
      <c r="G14" s="473"/>
      <c r="H14" s="473"/>
    </row>
    <row r="15" spans="1:8" ht="12.75">
      <c r="A15" s="473" t="s">
        <v>642</v>
      </c>
      <c r="B15" s="473"/>
      <c r="C15" s="479"/>
      <c r="D15" s="479"/>
      <c r="E15" s="477"/>
      <c r="F15" s="477"/>
      <c r="G15" s="473"/>
      <c r="H15" s="473"/>
    </row>
    <row r="16" spans="1:8" ht="12.75">
      <c r="A16" s="473" t="s">
        <v>643</v>
      </c>
      <c r="B16" s="473"/>
      <c r="C16" s="479"/>
      <c r="D16" s="479"/>
      <c r="E16" s="477"/>
      <c r="F16" s="477"/>
      <c r="G16" s="473"/>
      <c r="H16" s="473"/>
    </row>
    <row r="17" spans="1:8" ht="12.75">
      <c r="A17" s="473" t="s">
        <v>644</v>
      </c>
      <c r="B17" s="473"/>
      <c r="C17" s="479"/>
      <c r="D17" s="479"/>
      <c r="E17" s="477"/>
      <c r="F17" s="477"/>
      <c r="G17" s="473"/>
      <c r="H17" s="473"/>
    </row>
    <row r="18" spans="1:8" ht="12.75">
      <c r="A18" s="473" t="s">
        <v>645</v>
      </c>
      <c r="B18" s="473"/>
      <c r="C18" s="479"/>
      <c r="D18" s="479"/>
      <c r="E18" s="477"/>
      <c r="F18" s="477"/>
      <c r="G18" s="473"/>
      <c r="H18" s="473"/>
    </row>
    <row r="19" spans="1:8" ht="12.75">
      <c r="A19" s="473" t="s">
        <v>646</v>
      </c>
      <c r="B19" s="473"/>
      <c r="C19" s="479"/>
      <c r="D19" s="479"/>
      <c r="E19" s="477"/>
      <c r="F19" s="477"/>
      <c r="G19" s="473"/>
      <c r="H19" s="473"/>
    </row>
    <row r="20" spans="1:8" ht="12.75">
      <c r="A20" s="473" t="s">
        <v>42</v>
      </c>
      <c r="B20" s="473"/>
      <c r="C20" s="479"/>
      <c r="D20" s="479"/>
      <c r="E20" s="477"/>
      <c r="F20" s="477"/>
      <c r="G20" s="473"/>
      <c r="H20" s="473"/>
    </row>
    <row r="21" spans="1:8" ht="12.75">
      <c r="A21" s="473"/>
      <c r="B21" s="473" t="s">
        <v>648</v>
      </c>
      <c r="C21" s="479"/>
      <c r="D21" s="479"/>
      <c r="E21" s="472" t="s">
        <v>552</v>
      </c>
      <c r="F21" s="472" t="s">
        <v>552</v>
      </c>
      <c r="G21" s="472" t="s">
        <v>552</v>
      </c>
      <c r="H21" s="473"/>
    </row>
    <row r="22" spans="1:8" ht="12.75">
      <c r="A22" s="476">
        <v>3</v>
      </c>
      <c r="B22" s="473"/>
      <c r="C22" s="479"/>
      <c r="D22" s="479"/>
      <c r="E22" s="477"/>
      <c r="F22" s="477"/>
      <c r="G22" s="473"/>
      <c r="H22" s="473"/>
    </row>
    <row r="23" spans="1:8" ht="12.75">
      <c r="A23" s="476">
        <v>4</v>
      </c>
      <c r="B23" s="473"/>
      <c r="C23" s="479"/>
      <c r="D23" s="479"/>
      <c r="E23" s="477"/>
      <c r="F23" s="477"/>
      <c r="G23" s="473"/>
      <c r="H23" s="473"/>
    </row>
    <row r="24" spans="1:8" ht="12.75">
      <c r="A24" s="476">
        <v>5</v>
      </c>
      <c r="B24" s="473"/>
      <c r="C24" s="479"/>
      <c r="D24" s="479"/>
      <c r="E24" s="477"/>
      <c r="F24" s="477"/>
      <c r="G24" s="473"/>
      <c r="H24" s="473"/>
    </row>
    <row r="25" spans="1:8" ht="12.75">
      <c r="A25" s="476" t="s">
        <v>42</v>
      </c>
      <c r="B25" s="473"/>
      <c r="C25" s="479"/>
      <c r="D25" s="479"/>
      <c r="E25" s="477"/>
      <c r="F25" s="477"/>
      <c r="G25" s="473"/>
      <c r="H25" s="473"/>
    </row>
    <row r="26" spans="1:8" ht="12.75">
      <c r="A26" s="476"/>
      <c r="B26" s="473" t="s">
        <v>649</v>
      </c>
      <c r="C26" s="479"/>
      <c r="D26" s="479"/>
      <c r="E26" s="472" t="s">
        <v>552</v>
      </c>
      <c r="F26" s="472" t="s">
        <v>552</v>
      </c>
      <c r="G26" s="472" t="s">
        <v>552</v>
      </c>
      <c r="H26" s="473"/>
    </row>
    <row r="27" spans="1:8" ht="12.75">
      <c r="A27" s="473"/>
      <c r="B27" s="474" t="s">
        <v>650</v>
      </c>
      <c r="C27" s="478"/>
      <c r="D27" s="478"/>
      <c r="E27" s="10"/>
      <c r="F27" s="10"/>
      <c r="G27" s="10"/>
      <c r="H27" s="10"/>
    </row>
    <row r="29" ht="12.75">
      <c r="A29" t="s">
        <v>651</v>
      </c>
    </row>
    <row r="36" spans="1:8" ht="36" customHeight="1">
      <c r="A36" s="966" t="s">
        <v>655</v>
      </c>
      <c r="B36" s="982"/>
      <c r="C36" s="982"/>
      <c r="D36" s="982"/>
      <c r="E36" s="982"/>
      <c r="F36" s="982"/>
      <c r="G36" s="982"/>
      <c r="H36" s="982"/>
    </row>
    <row r="38" spans="1:8" ht="38.25">
      <c r="A38" s="92" t="s">
        <v>51</v>
      </c>
      <c r="B38" s="92" t="s">
        <v>629</v>
      </c>
      <c r="C38" s="92" t="s">
        <v>652</v>
      </c>
      <c r="D38" s="92" t="s">
        <v>653</v>
      </c>
      <c r="E38" s="92" t="s">
        <v>630</v>
      </c>
      <c r="F38" s="92" t="s">
        <v>631</v>
      </c>
      <c r="G38" s="92" t="s">
        <v>632</v>
      </c>
      <c r="H38" s="92" t="s">
        <v>633</v>
      </c>
    </row>
    <row r="39" spans="1:8" ht="12.75">
      <c r="A39" s="475">
        <v>1</v>
      </c>
      <c r="B39" s="474" t="s">
        <v>634</v>
      </c>
      <c r="C39" s="478">
        <v>10000</v>
      </c>
      <c r="D39" s="478"/>
      <c r="E39" s="472" t="s">
        <v>552</v>
      </c>
      <c r="F39" s="472" t="s">
        <v>552</v>
      </c>
      <c r="G39" s="472" t="s">
        <v>552</v>
      </c>
      <c r="H39" s="473"/>
    </row>
    <row r="40" spans="1:8" ht="12.75">
      <c r="A40" s="473"/>
      <c r="B40" s="473" t="s">
        <v>640</v>
      </c>
      <c r="C40" s="473"/>
      <c r="D40" s="473"/>
      <c r="E40" s="473"/>
      <c r="F40" s="473"/>
      <c r="G40" s="473"/>
      <c r="H40" s="473"/>
    </row>
    <row r="41" spans="1:8" ht="12.75">
      <c r="A41" s="473" t="s">
        <v>635</v>
      </c>
      <c r="B41" s="473"/>
      <c r="C41" s="479"/>
      <c r="D41" s="479"/>
      <c r="E41" s="477"/>
      <c r="F41" s="477"/>
      <c r="G41" s="473"/>
      <c r="H41" s="473"/>
    </row>
    <row r="42" spans="1:8" ht="12.75">
      <c r="A42" s="473" t="s">
        <v>636</v>
      </c>
      <c r="B42" s="473"/>
      <c r="C42" s="479"/>
      <c r="D42" s="479"/>
      <c r="E42" s="477"/>
      <c r="F42" s="477"/>
      <c r="G42" s="473"/>
      <c r="H42" s="473"/>
    </row>
    <row r="43" spans="1:8" ht="12.75">
      <c r="A43" s="473" t="s">
        <v>637</v>
      </c>
      <c r="B43" s="473"/>
      <c r="C43" s="479"/>
      <c r="D43" s="479"/>
      <c r="E43" s="477"/>
      <c r="F43" s="477"/>
      <c r="G43" s="473"/>
      <c r="H43" s="473"/>
    </row>
    <row r="44" spans="1:8" ht="12.75">
      <c r="A44" s="473" t="s">
        <v>638</v>
      </c>
      <c r="B44" s="473"/>
      <c r="C44" s="479"/>
      <c r="D44" s="479"/>
      <c r="E44" s="477"/>
      <c r="F44" s="477"/>
      <c r="G44" s="473"/>
      <c r="H44" s="473"/>
    </row>
    <row r="45" spans="1:8" ht="12.75">
      <c r="A45" s="473" t="s">
        <v>639</v>
      </c>
      <c r="B45" s="473"/>
      <c r="C45" s="479"/>
      <c r="D45" s="479"/>
      <c r="E45" s="477"/>
      <c r="F45" s="477"/>
      <c r="G45" s="473"/>
      <c r="H45" s="473"/>
    </row>
    <row r="46" spans="1:8" ht="12.75">
      <c r="A46" s="473" t="s">
        <v>42</v>
      </c>
      <c r="B46" s="473"/>
      <c r="C46" s="479"/>
      <c r="D46" s="479"/>
      <c r="E46" s="477"/>
      <c r="F46" s="477"/>
      <c r="G46" s="473"/>
      <c r="H46" s="473"/>
    </row>
    <row r="47" spans="1:8" ht="12.75">
      <c r="A47" s="473"/>
      <c r="B47" s="473" t="s">
        <v>647</v>
      </c>
      <c r="C47" s="479"/>
      <c r="D47" s="479"/>
      <c r="E47" s="472" t="s">
        <v>552</v>
      </c>
      <c r="F47" s="472" t="s">
        <v>552</v>
      </c>
      <c r="G47" s="472" t="s">
        <v>552</v>
      </c>
      <c r="H47" s="473"/>
    </row>
    <row r="48" spans="1:8" ht="12.75">
      <c r="A48" s="475">
        <v>2</v>
      </c>
      <c r="B48" s="474" t="s">
        <v>641</v>
      </c>
      <c r="C48" s="478"/>
      <c r="D48" s="478"/>
      <c r="E48" s="472" t="s">
        <v>552</v>
      </c>
      <c r="F48" s="472" t="s">
        <v>552</v>
      </c>
      <c r="G48" s="472" t="s">
        <v>552</v>
      </c>
      <c r="H48" s="473"/>
    </row>
    <row r="49" spans="1:8" ht="12.75">
      <c r="A49" s="473"/>
      <c r="B49" s="473" t="s">
        <v>640</v>
      </c>
      <c r="C49" s="473"/>
      <c r="D49" s="473"/>
      <c r="E49" s="473"/>
      <c r="F49" s="473"/>
      <c r="G49" s="473"/>
      <c r="H49" s="473"/>
    </row>
    <row r="50" spans="1:8" ht="12.75">
      <c r="A50" s="473" t="s">
        <v>642</v>
      </c>
      <c r="B50" s="473"/>
      <c r="C50" s="479"/>
      <c r="D50" s="479"/>
      <c r="E50" s="477"/>
      <c r="F50" s="477"/>
      <c r="G50" s="473"/>
      <c r="H50" s="473"/>
    </row>
    <row r="51" spans="1:8" ht="12.75">
      <c r="A51" s="473" t="s">
        <v>643</v>
      </c>
      <c r="B51" s="473"/>
      <c r="C51" s="479"/>
      <c r="D51" s="479"/>
      <c r="E51" s="477"/>
      <c r="F51" s="477"/>
      <c r="G51" s="473"/>
      <c r="H51" s="473"/>
    </row>
    <row r="52" spans="1:8" ht="12.75">
      <c r="A52" s="473" t="s">
        <v>644</v>
      </c>
      <c r="B52" s="473"/>
      <c r="C52" s="479"/>
      <c r="D52" s="479"/>
      <c r="E52" s="477"/>
      <c r="F52" s="477"/>
      <c r="G52" s="473"/>
      <c r="H52" s="473"/>
    </row>
    <row r="53" spans="1:8" ht="12.75">
      <c r="A53" s="473" t="s">
        <v>645</v>
      </c>
      <c r="B53" s="473"/>
      <c r="C53" s="479"/>
      <c r="D53" s="479"/>
      <c r="E53" s="477"/>
      <c r="F53" s="477"/>
      <c r="G53" s="473"/>
      <c r="H53" s="473"/>
    </row>
    <row r="54" spans="1:8" ht="12.75">
      <c r="A54" s="473" t="s">
        <v>646</v>
      </c>
      <c r="B54" s="473"/>
      <c r="C54" s="479"/>
      <c r="D54" s="479"/>
      <c r="E54" s="477"/>
      <c r="F54" s="477"/>
      <c r="G54" s="473"/>
      <c r="H54" s="473"/>
    </row>
    <row r="55" spans="1:8" ht="12.75">
      <c r="A55" s="473" t="s">
        <v>42</v>
      </c>
      <c r="B55" s="473"/>
      <c r="C55" s="479"/>
      <c r="D55" s="479"/>
      <c r="E55" s="477"/>
      <c r="F55" s="477"/>
      <c r="G55" s="473"/>
      <c r="H55" s="473"/>
    </row>
    <row r="56" spans="1:8" ht="12.75">
      <c r="A56" s="473"/>
      <c r="B56" s="473" t="s">
        <v>648</v>
      </c>
      <c r="C56" s="479"/>
      <c r="D56" s="479"/>
      <c r="E56" s="472" t="s">
        <v>552</v>
      </c>
      <c r="F56" s="472" t="s">
        <v>552</v>
      </c>
      <c r="G56" s="472" t="s">
        <v>552</v>
      </c>
      <c r="H56" s="473"/>
    </row>
    <row r="57" spans="1:8" ht="12.75">
      <c r="A57" s="476">
        <v>3</v>
      </c>
      <c r="B57" s="473" t="s">
        <v>657</v>
      </c>
      <c r="C57" s="479"/>
      <c r="D57" s="479"/>
      <c r="E57" s="477"/>
      <c r="F57" s="477"/>
      <c r="G57" s="473"/>
      <c r="H57" s="473"/>
    </row>
    <row r="58" spans="1:8" ht="12.75">
      <c r="A58" s="476">
        <v>4</v>
      </c>
      <c r="B58" s="473" t="s">
        <v>658</v>
      </c>
      <c r="C58" s="479"/>
      <c r="D58" s="479"/>
      <c r="E58" s="477"/>
      <c r="F58" s="477"/>
      <c r="G58" s="473"/>
      <c r="H58" s="473"/>
    </row>
    <row r="59" spans="1:8" ht="12.75">
      <c r="A59" s="476">
        <v>5</v>
      </c>
      <c r="B59" s="473" t="s">
        <v>659</v>
      </c>
      <c r="C59" s="479"/>
      <c r="D59" s="479"/>
      <c r="E59" s="477"/>
      <c r="F59" s="477"/>
      <c r="G59" s="473"/>
      <c r="H59" s="473"/>
    </row>
    <row r="60" spans="1:8" ht="12.75">
      <c r="A60" s="476" t="s">
        <v>42</v>
      </c>
      <c r="B60" s="473"/>
      <c r="C60" s="479"/>
      <c r="D60" s="479"/>
      <c r="E60" s="477"/>
      <c r="F60" s="477"/>
      <c r="G60" s="473"/>
      <c r="H60" s="473"/>
    </row>
    <row r="61" spans="1:8" ht="12.75">
      <c r="A61" s="476"/>
      <c r="B61" s="473" t="s">
        <v>656</v>
      </c>
      <c r="C61" s="479"/>
      <c r="D61" s="479"/>
      <c r="E61" s="472" t="s">
        <v>552</v>
      </c>
      <c r="F61" s="472" t="s">
        <v>552</v>
      </c>
      <c r="G61" s="472" t="s">
        <v>552</v>
      </c>
      <c r="H61" s="473"/>
    </row>
    <row r="62" spans="1:8" ht="12.75">
      <c r="A62" s="473"/>
      <c r="B62" s="474" t="s">
        <v>650</v>
      </c>
      <c r="C62" s="478"/>
      <c r="D62" s="478"/>
      <c r="E62" s="10"/>
      <c r="F62" s="10"/>
      <c r="G62" s="10"/>
      <c r="H62" s="10"/>
    </row>
    <row r="64" ht="12.75">
      <c r="A64" t="s">
        <v>660</v>
      </c>
    </row>
  </sheetData>
  <sheetProtection/>
  <mergeCells count="2">
    <mergeCell ref="A1:H1"/>
    <mergeCell ref="A36:H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6"/>
  <dimension ref="A2:G19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.00390625" style="326" customWidth="1"/>
    <col min="2" max="2" width="33.25390625" style="56" customWidth="1"/>
    <col min="3" max="3" width="10.125" style="327" customWidth="1"/>
    <col min="4" max="4" width="17.25390625" style="326" customWidth="1"/>
    <col min="5" max="5" width="9.00390625" style="326" customWidth="1"/>
    <col min="6" max="6" width="21.25390625" style="4" customWidth="1"/>
    <col min="7" max="7" width="32.125" style="4" customWidth="1"/>
    <col min="8" max="16384" width="9.125" style="4" customWidth="1"/>
  </cols>
  <sheetData>
    <row r="1" s="326" customFormat="1" ht="15.75"/>
    <row r="2" spans="1:7" ht="15.75">
      <c r="A2" s="986" t="s">
        <v>623</v>
      </c>
      <c r="B2" s="986"/>
      <c r="C2" s="986"/>
      <c r="D2" s="986"/>
      <c r="E2" s="986"/>
      <c r="F2" s="986"/>
      <c r="G2" s="986"/>
    </row>
    <row r="3" spans="4:5" ht="16.5" thickBot="1">
      <c r="D3" s="328"/>
      <c r="E3" s="328"/>
    </row>
    <row r="4" spans="1:7" s="336" customFormat="1" ht="48" thickBot="1">
      <c r="A4" s="337" t="s">
        <v>51</v>
      </c>
      <c r="B4" s="331" t="s">
        <v>217</v>
      </c>
      <c r="C4" s="331" t="s">
        <v>515</v>
      </c>
      <c r="D4" s="331" t="s">
        <v>520</v>
      </c>
      <c r="E4" s="331" t="s">
        <v>516</v>
      </c>
      <c r="F4" s="331" t="s">
        <v>517</v>
      </c>
      <c r="G4" s="332" t="s">
        <v>521</v>
      </c>
    </row>
    <row r="5" spans="1:7" s="330" customFormat="1" ht="15.75">
      <c r="A5" s="338" t="s">
        <v>518</v>
      </c>
      <c r="B5" s="333" t="s">
        <v>624</v>
      </c>
      <c r="C5" s="339">
        <v>2014</v>
      </c>
      <c r="D5" s="340">
        <v>835000</v>
      </c>
      <c r="E5" s="340">
        <v>30</v>
      </c>
      <c r="F5" s="340">
        <v>585000</v>
      </c>
      <c r="G5" s="341"/>
    </row>
    <row r="6" spans="1:7" s="330" customFormat="1" ht="16.5" thickBot="1">
      <c r="A6" s="342" t="s">
        <v>519</v>
      </c>
      <c r="B6" s="335" t="s">
        <v>625</v>
      </c>
      <c r="C6" s="342">
        <v>2014</v>
      </c>
      <c r="D6" s="343">
        <v>2179000</v>
      </c>
      <c r="E6" s="343">
        <v>30</v>
      </c>
      <c r="F6" s="340">
        <v>1525300</v>
      </c>
      <c r="G6" s="343"/>
    </row>
    <row r="7" spans="1:7" s="330" customFormat="1" ht="16.5" thickBot="1">
      <c r="A7" s="344"/>
      <c r="B7" s="334" t="s">
        <v>436</v>
      </c>
      <c r="C7" s="345"/>
      <c r="D7" s="347">
        <f>SUM(D5:D6)</f>
        <v>3014000</v>
      </c>
      <c r="E7" s="346"/>
      <c r="F7" s="347">
        <f>SUM(F5:F6)</f>
        <v>2110300</v>
      </c>
      <c r="G7" s="348"/>
    </row>
    <row r="8" spans="1:5" s="330" customFormat="1" ht="15.75">
      <c r="A8" s="328"/>
      <c r="B8" s="349"/>
      <c r="C8" s="329"/>
      <c r="D8" s="328"/>
      <c r="E8" s="328"/>
    </row>
    <row r="9" spans="1:5" s="330" customFormat="1" ht="15.75">
      <c r="A9" s="328"/>
      <c r="B9" s="349"/>
      <c r="C9" s="329"/>
      <c r="D9" s="328"/>
      <c r="E9" s="328"/>
    </row>
    <row r="10" spans="1:5" s="330" customFormat="1" ht="15.75">
      <c r="A10" s="328"/>
      <c r="B10" s="349"/>
      <c r="C10" s="329"/>
      <c r="D10" s="328"/>
      <c r="E10" s="328"/>
    </row>
    <row r="11" spans="1:5" s="330" customFormat="1" ht="15.75">
      <c r="A11" s="328"/>
      <c r="B11" s="349"/>
      <c r="C11" s="329"/>
      <c r="D11" s="328"/>
      <c r="E11" s="328"/>
    </row>
    <row r="12" spans="1:5" s="330" customFormat="1" ht="15.75">
      <c r="A12" s="328"/>
      <c r="B12" s="349"/>
      <c r="C12" s="329"/>
      <c r="D12" s="328"/>
      <c r="E12" s="328"/>
    </row>
    <row r="13" spans="1:5" s="330" customFormat="1" ht="15.75">
      <c r="A13" s="328"/>
      <c r="B13" s="349"/>
      <c r="C13" s="329"/>
      <c r="D13" s="328"/>
      <c r="E13" s="328"/>
    </row>
    <row r="14" spans="1:5" s="330" customFormat="1" ht="15.75">
      <c r="A14" s="328"/>
      <c r="B14" s="349"/>
      <c r="C14" s="329"/>
      <c r="D14" s="328"/>
      <c r="E14" s="328"/>
    </row>
    <row r="15" spans="1:5" s="330" customFormat="1" ht="15.75">
      <c r="A15" s="328"/>
      <c r="B15" s="349"/>
      <c r="C15" s="329"/>
      <c r="D15" s="328"/>
      <c r="E15" s="328"/>
    </row>
    <row r="16" spans="1:5" s="330" customFormat="1" ht="15.75">
      <c r="A16" s="328"/>
      <c r="B16" s="349"/>
      <c r="C16" s="329"/>
      <c r="D16" s="328"/>
      <c r="E16" s="328"/>
    </row>
    <row r="17" spans="1:5" s="330" customFormat="1" ht="15.75">
      <c r="A17" s="328"/>
      <c r="B17" s="349"/>
      <c r="C17" s="329"/>
      <c r="D17" s="328"/>
      <c r="E17" s="328"/>
    </row>
    <row r="18" spans="1:5" s="330" customFormat="1" ht="15.75">
      <c r="A18" s="328"/>
      <c r="B18" s="349"/>
      <c r="C18" s="329"/>
      <c r="D18" s="328"/>
      <c r="E18" s="328"/>
    </row>
    <row r="19" spans="1:5" s="330" customFormat="1" ht="15.75">
      <c r="A19" s="328"/>
      <c r="B19" s="349"/>
      <c r="C19" s="329"/>
      <c r="D19" s="328"/>
      <c r="E19" s="328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S166"/>
  <sheetViews>
    <sheetView view="pageBreakPreview" zoomScale="115" zoomScaleSheetLayoutView="115" zoomScalePageLayoutView="0" workbookViewId="0" topLeftCell="A150">
      <selection activeCell="G13" sqref="G13:AC13"/>
    </sheetView>
  </sheetViews>
  <sheetFormatPr defaultColWidth="9.00390625" defaultRowHeight="12.75"/>
  <cols>
    <col min="1" max="1" width="4.00390625" style="0" customWidth="1"/>
    <col min="2" max="33" width="2.75390625" style="0" customWidth="1"/>
    <col min="34" max="34" width="4.00390625" style="0" customWidth="1"/>
    <col min="35" max="39" width="2.75390625" style="0" customWidth="1"/>
    <col min="45" max="46" width="0" style="0" hidden="1" customWidth="1"/>
  </cols>
  <sheetData>
    <row r="1" spans="1:45" ht="17.2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S1" t="s">
        <v>586</v>
      </c>
    </row>
    <row r="2" spans="1:45" ht="12.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S2" t="s">
        <v>587</v>
      </c>
    </row>
    <row r="3" spans="1:45" ht="12.7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S3" t="s">
        <v>588</v>
      </c>
    </row>
    <row r="4" spans="1:45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S4" t="s">
        <v>589</v>
      </c>
    </row>
    <row r="5" spans="1:45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S5" t="s">
        <v>590</v>
      </c>
    </row>
    <row r="6" spans="1:45" ht="23.25">
      <c r="A6" s="389"/>
      <c r="B6" s="667" t="s">
        <v>181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389"/>
      <c r="AS6" t="s">
        <v>591</v>
      </c>
    </row>
    <row r="7" spans="1:45" ht="12.75">
      <c r="A7" s="389"/>
      <c r="B7" s="668" t="s">
        <v>275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389"/>
      <c r="AS7" t="s">
        <v>592</v>
      </c>
    </row>
    <row r="8" spans="1:34" ht="9" customHeight="1" thickBot="1">
      <c r="A8" s="389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89"/>
    </row>
    <row r="9" spans="1:34" ht="18" customHeight="1" thickBot="1">
      <c r="A9" s="389"/>
      <c r="B9" s="395"/>
      <c r="C9" s="679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1"/>
      <c r="AG9" s="440"/>
      <c r="AH9" s="389"/>
    </row>
    <row r="10" spans="1:34" ht="12.75">
      <c r="A10" s="389"/>
      <c r="B10" s="395"/>
      <c r="C10" s="395"/>
      <c r="D10" s="639" t="s">
        <v>581</v>
      </c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395"/>
      <c r="AE10" s="395"/>
      <c r="AF10" s="395"/>
      <c r="AG10" s="395"/>
      <c r="AH10" s="389"/>
    </row>
    <row r="11" spans="1:34" ht="9.75" customHeight="1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</row>
    <row r="12" spans="1:34" ht="6.75" customHeight="1" thickBot="1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</row>
    <row r="13" spans="1:34" ht="18.75" customHeight="1" thickBot="1">
      <c r="A13" s="389"/>
      <c r="B13" s="583" t="s">
        <v>545</v>
      </c>
      <c r="C13" s="583"/>
      <c r="D13" s="583"/>
      <c r="E13" s="583"/>
      <c r="F13" s="584"/>
      <c r="G13" s="663" t="s">
        <v>586</v>
      </c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5"/>
      <c r="AD13" s="377"/>
      <c r="AE13" s="377"/>
      <c r="AF13" s="377"/>
      <c r="AG13" s="389"/>
      <c r="AH13" s="389"/>
    </row>
    <row r="14" spans="1:34" ht="9" customHeight="1" thickBot="1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</row>
    <row r="15" spans="1:34" ht="18.75" customHeight="1" thickBot="1">
      <c r="A15" s="389"/>
      <c r="B15" s="389" t="s">
        <v>183</v>
      </c>
      <c r="C15" s="389"/>
      <c r="D15" s="389"/>
      <c r="E15" s="670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  <c r="R15" s="589"/>
      <c r="S15" s="389"/>
      <c r="T15" s="389"/>
      <c r="U15" s="389" t="s">
        <v>184</v>
      </c>
      <c r="V15" s="389"/>
      <c r="W15" s="389"/>
      <c r="X15" s="587"/>
      <c r="Y15" s="588"/>
      <c r="Z15" s="588"/>
      <c r="AA15" s="589"/>
      <c r="AB15" s="389" t="s">
        <v>185</v>
      </c>
      <c r="AC15" s="389"/>
      <c r="AD15" s="389"/>
      <c r="AE15" s="389"/>
      <c r="AF15" s="389"/>
      <c r="AG15" s="389"/>
      <c r="AH15" s="389"/>
    </row>
    <row r="16" spans="1:34" ht="9.75" customHeight="1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</row>
    <row r="17" spans="1:34" ht="12.75" customHeight="1">
      <c r="A17" s="389"/>
      <c r="B17" s="582" t="s">
        <v>541</v>
      </c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682" t="s">
        <v>447</v>
      </c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4"/>
      <c r="AE17" s="685" t="s">
        <v>593</v>
      </c>
      <c r="AF17" s="686"/>
      <c r="AG17" s="686"/>
      <c r="AH17" s="389"/>
    </row>
    <row r="18" spans="1:34" ht="7.5" customHeight="1">
      <c r="A18" s="389"/>
      <c r="B18" s="389"/>
      <c r="C18" s="389"/>
      <c r="D18" s="389"/>
      <c r="E18" s="389"/>
      <c r="F18" s="389"/>
      <c r="G18" s="389"/>
      <c r="H18" s="389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389"/>
      <c r="AH18" s="389"/>
    </row>
    <row r="19" spans="1:34" ht="12.75">
      <c r="A19" s="389"/>
      <c r="B19" s="590" t="s">
        <v>51</v>
      </c>
      <c r="C19" s="590"/>
      <c r="D19" s="591" t="s">
        <v>543</v>
      </c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671" t="s">
        <v>542</v>
      </c>
      <c r="AB19" s="671"/>
      <c r="AC19" s="671"/>
      <c r="AD19" s="671"/>
      <c r="AE19" s="671"/>
      <c r="AF19" s="671"/>
      <c r="AG19" s="671"/>
      <c r="AH19" s="389"/>
    </row>
    <row r="20" spans="1:34" ht="12.75">
      <c r="A20" s="389"/>
      <c r="B20" s="592">
        <v>1</v>
      </c>
      <c r="C20" s="592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6"/>
      <c r="AB20" s="586"/>
      <c r="AC20" s="586"/>
      <c r="AD20" s="586"/>
      <c r="AE20" s="586"/>
      <c r="AF20" s="586"/>
      <c r="AG20" s="586"/>
      <c r="AH20" s="389"/>
    </row>
    <row r="21" spans="1:34" ht="12.75">
      <c r="A21" s="389"/>
      <c r="B21" s="592">
        <v>2</v>
      </c>
      <c r="C21" s="592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6"/>
      <c r="AB21" s="586"/>
      <c r="AC21" s="586"/>
      <c r="AD21" s="586"/>
      <c r="AE21" s="586"/>
      <c r="AF21" s="586"/>
      <c r="AG21" s="586"/>
      <c r="AH21" s="389"/>
    </row>
    <row r="22" spans="1:34" ht="12.75">
      <c r="A22" s="389"/>
      <c r="B22" s="592">
        <v>3</v>
      </c>
      <c r="C22" s="592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6"/>
      <c r="AB22" s="586"/>
      <c r="AC22" s="586"/>
      <c r="AD22" s="586"/>
      <c r="AE22" s="586"/>
      <c r="AF22" s="586"/>
      <c r="AG22" s="586"/>
      <c r="AH22" s="389"/>
    </row>
    <row r="23" spans="1:34" ht="12.75">
      <c r="A23" s="389"/>
      <c r="B23" s="592">
        <v>4</v>
      </c>
      <c r="C23" s="592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6"/>
      <c r="AB23" s="586"/>
      <c r="AC23" s="586"/>
      <c r="AD23" s="586"/>
      <c r="AE23" s="586"/>
      <c r="AF23" s="586"/>
      <c r="AG23" s="586"/>
      <c r="AH23" s="389"/>
    </row>
    <row r="24" spans="1:34" ht="12.75">
      <c r="A24" s="389"/>
      <c r="B24" s="592">
        <v>5</v>
      </c>
      <c r="C24" s="592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5"/>
      <c r="AA24" s="586"/>
      <c r="AB24" s="586"/>
      <c r="AC24" s="586"/>
      <c r="AD24" s="586"/>
      <c r="AE24" s="586"/>
      <c r="AF24" s="586"/>
      <c r="AG24" s="586"/>
      <c r="AH24" s="389"/>
    </row>
    <row r="25" spans="1:34" ht="12.75">
      <c r="A25" s="389"/>
      <c r="B25" s="592">
        <v>6</v>
      </c>
      <c r="C25" s="592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6"/>
      <c r="AB25" s="586"/>
      <c r="AC25" s="586"/>
      <c r="AD25" s="586"/>
      <c r="AE25" s="586"/>
      <c r="AF25" s="586"/>
      <c r="AG25" s="586"/>
      <c r="AH25" s="389"/>
    </row>
    <row r="26" spans="1:34" ht="14.25" customHeight="1">
      <c r="A26" s="389"/>
      <c r="B26" s="592"/>
      <c r="C26" s="592"/>
      <c r="D26" s="596" t="s">
        <v>544</v>
      </c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673">
        <f>SUM(AA20:AG25)</f>
        <v>0</v>
      </c>
      <c r="AB26" s="673"/>
      <c r="AC26" s="673"/>
      <c r="AD26" s="673"/>
      <c r="AE26" s="673"/>
      <c r="AF26" s="673"/>
      <c r="AG26" s="673"/>
      <c r="AH26" s="389"/>
    </row>
    <row r="27" spans="1:34" ht="12.75">
      <c r="A27" s="389"/>
      <c r="B27" s="377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</row>
    <row r="28" spans="1:34" ht="12.75">
      <c r="A28" s="389"/>
      <c r="B28" s="669" t="s">
        <v>192</v>
      </c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389"/>
    </row>
    <row r="29" spans="1:35" s="65" customFormat="1" ht="12.75" hidden="1">
      <c r="A29" s="442"/>
      <c r="B29" s="672" t="s">
        <v>394</v>
      </c>
      <c r="C29" s="672"/>
      <c r="D29" s="672"/>
      <c r="E29" s="672"/>
      <c r="F29" s="672"/>
      <c r="G29" s="672" t="s">
        <v>386</v>
      </c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672"/>
      <c r="U29" s="672" t="s">
        <v>387</v>
      </c>
      <c r="V29" s="672"/>
      <c r="W29" s="672"/>
      <c r="X29" s="672"/>
      <c r="Y29" s="672"/>
      <c r="Z29" s="672"/>
      <c r="AA29" s="672"/>
      <c r="AB29" s="672"/>
      <c r="AC29" s="672"/>
      <c r="AD29" s="672"/>
      <c r="AE29" s="672"/>
      <c r="AF29" s="672"/>
      <c r="AG29" s="672"/>
      <c r="AH29" s="672"/>
      <c r="AI29" s="64"/>
    </row>
    <row r="30" spans="1:35" s="65" customFormat="1" ht="12.75" hidden="1">
      <c r="A30" s="442"/>
      <c r="B30" s="443"/>
      <c r="C30" s="443"/>
      <c r="D30" s="443"/>
      <c r="E30" s="443"/>
      <c r="F30" s="443"/>
      <c r="G30" s="666" t="s">
        <v>388</v>
      </c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64"/>
    </row>
    <row r="31" spans="1:35" s="65" customFormat="1" ht="12.75" hidden="1">
      <c r="A31" s="442"/>
      <c r="B31" s="443"/>
      <c r="C31" s="443"/>
      <c r="D31" s="443"/>
      <c r="E31" s="443"/>
      <c r="F31" s="443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64"/>
    </row>
    <row r="32" spans="1:35" s="65" customFormat="1" ht="12.75" hidden="1">
      <c r="A32" s="442"/>
      <c r="B32" s="443"/>
      <c r="C32" s="443"/>
      <c r="D32" s="443"/>
      <c r="E32" s="443"/>
      <c r="F32" s="443"/>
      <c r="G32" s="666" t="s">
        <v>389</v>
      </c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64"/>
    </row>
    <row r="33" spans="1:35" s="65" customFormat="1" ht="12.75" hidden="1">
      <c r="A33" s="442"/>
      <c r="B33" s="443"/>
      <c r="C33" s="443"/>
      <c r="D33" s="443"/>
      <c r="E33" s="443"/>
      <c r="F33" s="443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64"/>
    </row>
    <row r="34" spans="1:35" s="65" customFormat="1" ht="12.75" hidden="1">
      <c r="A34" s="442"/>
      <c r="B34" s="443"/>
      <c r="C34" s="443"/>
      <c r="D34" s="443"/>
      <c r="E34" s="443"/>
      <c r="F34" s="443"/>
      <c r="G34" s="666" t="s">
        <v>392</v>
      </c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64"/>
    </row>
    <row r="35" spans="1:35" s="65" customFormat="1" ht="12.75" hidden="1">
      <c r="A35" s="442"/>
      <c r="B35" s="443"/>
      <c r="C35" s="443"/>
      <c r="D35" s="443"/>
      <c r="E35" s="443"/>
      <c r="F35" s="443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64"/>
    </row>
    <row r="36" spans="1:35" s="65" customFormat="1" ht="12.75" hidden="1">
      <c r="A36" s="442"/>
      <c r="B36" s="443"/>
      <c r="C36" s="443"/>
      <c r="D36" s="443"/>
      <c r="E36" s="443"/>
      <c r="F36" s="443"/>
      <c r="G36" s="666" t="s">
        <v>390</v>
      </c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64"/>
    </row>
    <row r="37" spans="1:35" s="65" customFormat="1" ht="12.75" hidden="1">
      <c r="A37" s="442"/>
      <c r="B37" s="443"/>
      <c r="C37" s="443"/>
      <c r="D37" s="443"/>
      <c r="E37" s="443"/>
      <c r="F37" s="443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64"/>
    </row>
    <row r="38" spans="1:35" s="65" customFormat="1" ht="12.75" hidden="1">
      <c r="A38" s="442"/>
      <c r="B38" s="443"/>
      <c r="C38" s="443"/>
      <c r="D38" s="443"/>
      <c r="E38" s="443"/>
      <c r="F38" s="443"/>
      <c r="G38" s="666" t="s">
        <v>391</v>
      </c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64"/>
    </row>
    <row r="39" spans="1:35" s="65" customFormat="1" ht="12.75" hidden="1">
      <c r="A39" s="442"/>
      <c r="B39" s="443"/>
      <c r="C39" s="443"/>
      <c r="D39" s="443"/>
      <c r="E39" s="443"/>
      <c r="F39" s="443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64"/>
    </row>
    <row r="40" spans="1:35" s="65" customFormat="1" ht="12.75" hidden="1">
      <c r="A40" s="442"/>
      <c r="B40" s="443"/>
      <c r="C40" s="443"/>
      <c r="D40" s="443"/>
      <c r="E40" s="443"/>
      <c r="F40" s="443"/>
      <c r="G40" s="666" t="s">
        <v>393</v>
      </c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64"/>
    </row>
    <row r="41" spans="1:35" s="65" customFormat="1" ht="12.75" hidden="1">
      <c r="A41" s="442"/>
      <c r="B41" s="443"/>
      <c r="C41" s="443"/>
      <c r="D41" s="443"/>
      <c r="E41" s="443"/>
      <c r="F41" s="443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64"/>
    </row>
    <row r="42" spans="1:34" ht="12.75">
      <c r="A42" s="389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389"/>
    </row>
    <row r="43" spans="1:34" ht="12.75">
      <c r="A43" s="389"/>
      <c r="B43" s="377" t="s">
        <v>193</v>
      </c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</row>
    <row r="44" spans="1:34" ht="12.75">
      <c r="A44" s="389"/>
      <c r="B44" s="609" t="s">
        <v>194</v>
      </c>
      <c r="C44" s="610"/>
      <c r="D44" s="610"/>
      <c r="E44" s="610"/>
      <c r="F44" s="610"/>
      <c r="G44" s="610"/>
      <c r="H44" s="610"/>
      <c r="I44" s="610"/>
      <c r="J44" s="610"/>
      <c r="K44" s="610"/>
      <c r="L44" s="611"/>
      <c r="M44" s="615" t="s">
        <v>195</v>
      </c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6"/>
      <c r="AE44" s="616"/>
      <c r="AF44" s="616"/>
      <c r="AG44" s="617"/>
      <c r="AH44" s="389"/>
    </row>
    <row r="45" spans="1:34" ht="12.75">
      <c r="A45" s="389"/>
      <c r="B45" s="612"/>
      <c r="C45" s="613"/>
      <c r="D45" s="613"/>
      <c r="E45" s="613"/>
      <c r="F45" s="613"/>
      <c r="G45" s="613"/>
      <c r="H45" s="613"/>
      <c r="I45" s="613"/>
      <c r="J45" s="613"/>
      <c r="K45" s="613"/>
      <c r="L45" s="614"/>
      <c r="M45" s="618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20"/>
      <c r="AH45" s="389"/>
    </row>
    <row r="46" spans="1:34" ht="12.75">
      <c r="A46" s="389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50"/>
      <c r="M46" s="597" t="s">
        <v>196</v>
      </c>
      <c r="N46" s="598"/>
      <c r="O46" s="598"/>
      <c r="P46" s="598"/>
      <c r="Q46" s="598"/>
      <c r="R46" s="599"/>
      <c r="S46" s="677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50"/>
      <c r="AH46" s="389"/>
    </row>
    <row r="47" spans="1:34" ht="21.75" customHeight="1">
      <c r="A47" s="389"/>
      <c r="B47" s="674"/>
      <c r="C47" s="675"/>
      <c r="D47" s="675"/>
      <c r="E47" s="675"/>
      <c r="F47" s="675"/>
      <c r="G47" s="675"/>
      <c r="H47" s="675"/>
      <c r="I47" s="675"/>
      <c r="J47" s="675"/>
      <c r="K47" s="675"/>
      <c r="L47" s="676"/>
      <c r="M47" s="600"/>
      <c r="N47" s="601"/>
      <c r="O47" s="601"/>
      <c r="P47" s="601"/>
      <c r="Q47" s="601"/>
      <c r="R47" s="602"/>
      <c r="S47" s="651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  <c r="AG47" s="653"/>
      <c r="AH47" s="389"/>
    </row>
    <row r="48" spans="1:34" ht="12.75">
      <c r="A48" s="389"/>
      <c r="B48" s="674"/>
      <c r="C48" s="675"/>
      <c r="D48" s="675"/>
      <c r="E48" s="675"/>
      <c r="F48" s="675"/>
      <c r="G48" s="675"/>
      <c r="H48" s="675"/>
      <c r="I48" s="675"/>
      <c r="J48" s="675"/>
      <c r="K48" s="675"/>
      <c r="L48" s="676"/>
      <c r="M48" s="597" t="s">
        <v>197</v>
      </c>
      <c r="N48" s="598"/>
      <c r="O48" s="598"/>
      <c r="P48" s="598"/>
      <c r="Q48" s="598"/>
      <c r="R48" s="599"/>
      <c r="S48" s="603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5"/>
      <c r="AH48" s="389"/>
    </row>
    <row r="49" spans="1:34" ht="12.75" customHeight="1">
      <c r="A49" s="389"/>
      <c r="B49" s="674"/>
      <c r="C49" s="675"/>
      <c r="D49" s="675"/>
      <c r="E49" s="675"/>
      <c r="F49" s="675"/>
      <c r="G49" s="675"/>
      <c r="H49" s="675"/>
      <c r="I49" s="675"/>
      <c r="J49" s="675"/>
      <c r="K49" s="675"/>
      <c r="L49" s="676"/>
      <c r="M49" s="600"/>
      <c r="N49" s="601"/>
      <c r="O49" s="601"/>
      <c r="P49" s="601"/>
      <c r="Q49" s="601"/>
      <c r="R49" s="602"/>
      <c r="S49" s="606"/>
      <c r="T49" s="607"/>
      <c r="U49" s="607"/>
      <c r="V49" s="607"/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8"/>
      <c r="AH49" s="389"/>
    </row>
    <row r="50" spans="1:34" ht="12.75">
      <c r="A50" s="389"/>
      <c r="B50" s="674"/>
      <c r="C50" s="675"/>
      <c r="D50" s="675"/>
      <c r="E50" s="675"/>
      <c r="F50" s="675"/>
      <c r="G50" s="675"/>
      <c r="H50" s="675"/>
      <c r="I50" s="675"/>
      <c r="J50" s="675"/>
      <c r="K50" s="675"/>
      <c r="L50" s="676"/>
      <c r="M50" s="597" t="s">
        <v>198</v>
      </c>
      <c r="N50" s="598"/>
      <c r="O50" s="598"/>
      <c r="P50" s="598"/>
      <c r="Q50" s="598"/>
      <c r="R50" s="599"/>
      <c r="S50" s="603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5"/>
      <c r="AH50" s="389"/>
    </row>
    <row r="51" spans="1:34" ht="14.25" customHeight="1">
      <c r="A51" s="389"/>
      <c r="B51" s="651"/>
      <c r="C51" s="652"/>
      <c r="D51" s="652"/>
      <c r="E51" s="652"/>
      <c r="F51" s="652"/>
      <c r="G51" s="652"/>
      <c r="H51" s="652"/>
      <c r="I51" s="652"/>
      <c r="J51" s="652"/>
      <c r="K51" s="652"/>
      <c r="L51" s="653"/>
      <c r="M51" s="600"/>
      <c r="N51" s="601"/>
      <c r="O51" s="601"/>
      <c r="P51" s="601"/>
      <c r="Q51" s="601"/>
      <c r="R51" s="602"/>
      <c r="S51" s="606"/>
      <c r="T51" s="607"/>
      <c r="U51" s="607"/>
      <c r="V51" s="607"/>
      <c r="W51" s="607"/>
      <c r="X51" s="607"/>
      <c r="Y51" s="607"/>
      <c r="Z51" s="607"/>
      <c r="AA51" s="607"/>
      <c r="AB51" s="607"/>
      <c r="AC51" s="607"/>
      <c r="AD51" s="607"/>
      <c r="AE51" s="607"/>
      <c r="AF51" s="607"/>
      <c r="AG51" s="608"/>
      <c r="AH51" s="389"/>
    </row>
    <row r="52" spans="1:34" ht="12.75">
      <c r="A52" s="389"/>
      <c r="B52" s="609" t="s">
        <v>194</v>
      </c>
      <c r="C52" s="610"/>
      <c r="D52" s="610"/>
      <c r="E52" s="610"/>
      <c r="F52" s="610"/>
      <c r="G52" s="610"/>
      <c r="H52" s="610"/>
      <c r="I52" s="610"/>
      <c r="J52" s="610"/>
      <c r="K52" s="610"/>
      <c r="L52" s="611"/>
      <c r="M52" s="615" t="s">
        <v>195</v>
      </c>
      <c r="N52" s="616"/>
      <c r="O52" s="616"/>
      <c r="P52" s="616"/>
      <c r="Q52" s="616"/>
      <c r="R52" s="616"/>
      <c r="S52" s="616"/>
      <c r="T52" s="616"/>
      <c r="U52" s="616"/>
      <c r="V52" s="616"/>
      <c r="W52" s="616"/>
      <c r="X52" s="616"/>
      <c r="Y52" s="616"/>
      <c r="Z52" s="616"/>
      <c r="AA52" s="616"/>
      <c r="AB52" s="616"/>
      <c r="AC52" s="616"/>
      <c r="AD52" s="616"/>
      <c r="AE52" s="616"/>
      <c r="AF52" s="616"/>
      <c r="AG52" s="617"/>
      <c r="AH52" s="389"/>
    </row>
    <row r="53" spans="1:34" ht="12.75">
      <c r="A53" s="389"/>
      <c r="B53" s="612"/>
      <c r="C53" s="613"/>
      <c r="D53" s="613"/>
      <c r="E53" s="613"/>
      <c r="F53" s="613"/>
      <c r="G53" s="613"/>
      <c r="H53" s="613"/>
      <c r="I53" s="613"/>
      <c r="J53" s="613"/>
      <c r="K53" s="613"/>
      <c r="L53" s="614"/>
      <c r="M53" s="618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619"/>
      <c r="AE53" s="619"/>
      <c r="AF53" s="619"/>
      <c r="AG53" s="620"/>
      <c r="AH53" s="389"/>
    </row>
    <row r="54" spans="1:34" ht="12.75">
      <c r="A54" s="389"/>
      <c r="B54" s="621"/>
      <c r="C54" s="622"/>
      <c r="D54" s="622"/>
      <c r="E54" s="622"/>
      <c r="F54" s="622"/>
      <c r="G54" s="622"/>
      <c r="H54" s="622"/>
      <c r="I54" s="622"/>
      <c r="J54" s="622"/>
      <c r="K54" s="622"/>
      <c r="L54" s="623"/>
      <c r="M54" s="597" t="s">
        <v>196</v>
      </c>
      <c r="N54" s="598"/>
      <c r="O54" s="598"/>
      <c r="P54" s="598"/>
      <c r="Q54" s="598"/>
      <c r="R54" s="599"/>
      <c r="S54" s="648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50"/>
      <c r="AH54" s="389"/>
    </row>
    <row r="55" spans="1:34" ht="21.75" customHeight="1">
      <c r="A55" s="389"/>
      <c r="B55" s="624"/>
      <c r="C55" s="625"/>
      <c r="D55" s="625"/>
      <c r="E55" s="625"/>
      <c r="F55" s="625"/>
      <c r="G55" s="625"/>
      <c r="H55" s="625"/>
      <c r="I55" s="625"/>
      <c r="J55" s="625"/>
      <c r="K55" s="625"/>
      <c r="L55" s="626"/>
      <c r="M55" s="600"/>
      <c r="N55" s="601"/>
      <c r="O55" s="601"/>
      <c r="P55" s="601"/>
      <c r="Q55" s="601"/>
      <c r="R55" s="602"/>
      <c r="S55" s="651"/>
      <c r="T55" s="652"/>
      <c r="U55" s="652"/>
      <c r="V55" s="652"/>
      <c r="W55" s="652"/>
      <c r="X55" s="652"/>
      <c r="Y55" s="652"/>
      <c r="Z55" s="652"/>
      <c r="AA55" s="652"/>
      <c r="AB55" s="652"/>
      <c r="AC55" s="652"/>
      <c r="AD55" s="652"/>
      <c r="AE55" s="652"/>
      <c r="AF55" s="652"/>
      <c r="AG55" s="653"/>
      <c r="AH55" s="389"/>
    </row>
    <row r="56" spans="1:34" ht="12.75">
      <c r="A56" s="389"/>
      <c r="B56" s="624"/>
      <c r="C56" s="625"/>
      <c r="D56" s="625"/>
      <c r="E56" s="625"/>
      <c r="F56" s="625"/>
      <c r="G56" s="625"/>
      <c r="H56" s="625"/>
      <c r="I56" s="625"/>
      <c r="J56" s="625"/>
      <c r="K56" s="625"/>
      <c r="L56" s="626"/>
      <c r="M56" s="597" t="s">
        <v>197</v>
      </c>
      <c r="N56" s="598"/>
      <c r="O56" s="598"/>
      <c r="P56" s="598"/>
      <c r="Q56" s="598"/>
      <c r="R56" s="599"/>
      <c r="S56" s="603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5"/>
      <c r="AH56" s="389"/>
    </row>
    <row r="57" spans="1:34" ht="12.75" customHeight="1">
      <c r="A57" s="389"/>
      <c r="B57" s="624"/>
      <c r="C57" s="625"/>
      <c r="D57" s="625"/>
      <c r="E57" s="625"/>
      <c r="F57" s="625"/>
      <c r="G57" s="625"/>
      <c r="H57" s="625"/>
      <c r="I57" s="625"/>
      <c r="J57" s="625"/>
      <c r="K57" s="625"/>
      <c r="L57" s="626"/>
      <c r="M57" s="600"/>
      <c r="N57" s="601"/>
      <c r="O57" s="601"/>
      <c r="P57" s="601"/>
      <c r="Q57" s="601"/>
      <c r="R57" s="602"/>
      <c r="S57" s="606"/>
      <c r="T57" s="607"/>
      <c r="U57" s="607"/>
      <c r="V57" s="607"/>
      <c r="W57" s="607"/>
      <c r="X57" s="607"/>
      <c r="Y57" s="607"/>
      <c r="Z57" s="607"/>
      <c r="AA57" s="607"/>
      <c r="AB57" s="607"/>
      <c r="AC57" s="607"/>
      <c r="AD57" s="607"/>
      <c r="AE57" s="607"/>
      <c r="AF57" s="607"/>
      <c r="AG57" s="608"/>
      <c r="AH57" s="389"/>
    </row>
    <row r="58" spans="1:34" ht="12.75">
      <c r="A58" s="389"/>
      <c r="B58" s="624"/>
      <c r="C58" s="625"/>
      <c r="D58" s="625"/>
      <c r="E58" s="625"/>
      <c r="F58" s="625"/>
      <c r="G58" s="625"/>
      <c r="H58" s="625"/>
      <c r="I58" s="625"/>
      <c r="J58" s="625"/>
      <c r="K58" s="625"/>
      <c r="L58" s="626"/>
      <c r="M58" s="597" t="s">
        <v>198</v>
      </c>
      <c r="N58" s="598"/>
      <c r="O58" s="598"/>
      <c r="P58" s="598"/>
      <c r="Q58" s="598"/>
      <c r="R58" s="599"/>
      <c r="S58" s="603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5"/>
      <c r="AH58" s="389"/>
    </row>
    <row r="59" spans="1:34" ht="14.25" customHeight="1">
      <c r="A59" s="389"/>
      <c r="B59" s="627"/>
      <c r="C59" s="628"/>
      <c r="D59" s="628"/>
      <c r="E59" s="628"/>
      <c r="F59" s="628"/>
      <c r="G59" s="628"/>
      <c r="H59" s="628"/>
      <c r="I59" s="628"/>
      <c r="J59" s="628"/>
      <c r="K59" s="628"/>
      <c r="L59" s="629"/>
      <c r="M59" s="600"/>
      <c r="N59" s="601"/>
      <c r="O59" s="601"/>
      <c r="P59" s="601"/>
      <c r="Q59" s="601"/>
      <c r="R59" s="602"/>
      <c r="S59" s="606"/>
      <c r="T59" s="607"/>
      <c r="U59" s="607"/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8"/>
      <c r="AH59" s="389"/>
    </row>
    <row r="60" spans="1:34" ht="12.75">
      <c r="A60" s="389"/>
      <c r="B60" s="609" t="s">
        <v>194</v>
      </c>
      <c r="C60" s="610"/>
      <c r="D60" s="610"/>
      <c r="E60" s="610"/>
      <c r="F60" s="610"/>
      <c r="G60" s="610"/>
      <c r="H60" s="610"/>
      <c r="I60" s="610"/>
      <c r="J60" s="610"/>
      <c r="K60" s="610"/>
      <c r="L60" s="611"/>
      <c r="M60" s="615" t="s">
        <v>195</v>
      </c>
      <c r="N60" s="616"/>
      <c r="O60" s="616"/>
      <c r="P60" s="616"/>
      <c r="Q60" s="616"/>
      <c r="R60" s="616"/>
      <c r="S60" s="616"/>
      <c r="T60" s="616"/>
      <c r="U60" s="616"/>
      <c r="V60" s="616"/>
      <c r="W60" s="616"/>
      <c r="X60" s="616"/>
      <c r="Y60" s="616"/>
      <c r="Z60" s="616"/>
      <c r="AA60" s="616"/>
      <c r="AB60" s="616"/>
      <c r="AC60" s="616"/>
      <c r="AD60" s="616"/>
      <c r="AE60" s="616"/>
      <c r="AF60" s="616"/>
      <c r="AG60" s="617"/>
      <c r="AH60" s="389"/>
    </row>
    <row r="61" spans="1:34" ht="12.75">
      <c r="A61" s="389"/>
      <c r="B61" s="612"/>
      <c r="C61" s="613"/>
      <c r="D61" s="613"/>
      <c r="E61" s="613"/>
      <c r="F61" s="613"/>
      <c r="G61" s="613"/>
      <c r="H61" s="613"/>
      <c r="I61" s="613"/>
      <c r="J61" s="613"/>
      <c r="K61" s="613"/>
      <c r="L61" s="614"/>
      <c r="M61" s="618"/>
      <c r="N61" s="619"/>
      <c r="O61" s="619"/>
      <c r="P61" s="619"/>
      <c r="Q61" s="619"/>
      <c r="R61" s="619"/>
      <c r="S61" s="619"/>
      <c r="T61" s="619"/>
      <c r="U61" s="619"/>
      <c r="V61" s="619"/>
      <c r="W61" s="619"/>
      <c r="X61" s="619"/>
      <c r="Y61" s="619"/>
      <c r="Z61" s="619"/>
      <c r="AA61" s="619"/>
      <c r="AB61" s="619"/>
      <c r="AC61" s="619"/>
      <c r="AD61" s="619"/>
      <c r="AE61" s="619"/>
      <c r="AF61" s="619"/>
      <c r="AG61" s="620"/>
      <c r="AH61" s="389"/>
    </row>
    <row r="62" spans="1:34" ht="12.75">
      <c r="A62" s="389"/>
      <c r="B62" s="621"/>
      <c r="C62" s="622"/>
      <c r="D62" s="622"/>
      <c r="E62" s="622"/>
      <c r="F62" s="622"/>
      <c r="G62" s="622"/>
      <c r="H62" s="622"/>
      <c r="I62" s="622"/>
      <c r="J62" s="622"/>
      <c r="K62" s="622"/>
      <c r="L62" s="623"/>
      <c r="M62" s="597" t="s">
        <v>196</v>
      </c>
      <c r="N62" s="598"/>
      <c r="O62" s="598"/>
      <c r="P62" s="598"/>
      <c r="Q62" s="598"/>
      <c r="R62" s="599"/>
      <c r="S62" s="648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50"/>
      <c r="AH62" s="389"/>
    </row>
    <row r="63" spans="1:34" ht="21.75" customHeight="1">
      <c r="A63" s="389"/>
      <c r="B63" s="624"/>
      <c r="C63" s="625"/>
      <c r="D63" s="625"/>
      <c r="E63" s="625"/>
      <c r="F63" s="625"/>
      <c r="G63" s="625"/>
      <c r="H63" s="625"/>
      <c r="I63" s="625"/>
      <c r="J63" s="625"/>
      <c r="K63" s="625"/>
      <c r="L63" s="626"/>
      <c r="M63" s="600"/>
      <c r="N63" s="601"/>
      <c r="O63" s="601"/>
      <c r="P63" s="601"/>
      <c r="Q63" s="601"/>
      <c r="R63" s="602"/>
      <c r="S63" s="651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2"/>
      <c r="AG63" s="653"/>
      <c r="AH63" s="389"/>
    </row>
    <row r="64" spans="1:34" ht="12.75">
      <c r="A64" s="389"/>
      <c r="B64" s="624"/>
      <c r="C64" s="625"/>
      <c r="D64" s="625"/>
      <c r="E64" s="625"/>
      <c r="F64" s="625"/>
      <c r="G64" s="625"/>
      <c r="H64" s="625"/>
      <c r="I64" s="625"/>
      <c r="J64" s="625"/>
      <c r="K64" s="625"/>
      <c r="L64" s="626"/>
      <c r="M64" s="597" t="s">
        <v>197</v>
      </c>
      <c r="N64" s="598"/>
      <c r="O64" s="598"/>
      <c r="P64" s="598"/>
      <c r="Q64" s="598"/>
      <c r="R64" s="599"/>
      <c r="S64" s="603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5"/>
      <c r="AH64" s="389"/>
    </row>
    <row r="65" spans="1:34" ht="12.75" customHeight="1">
      <c r="A65" s="389"/>
      <c r="B65" s="624"/>
      <c r="C65" s="625"/>
      <c r="D65" s="625"/>
      <c r="E65" s="625"/>
      <c r="F65" s="625"/>
      <c r="G65" s="625"/>
      <c r="H65" s="625"/>
      <c r="I65" s="625"/>
      <c r="J65" s="625"/>
      <c r="K65" s="625"/>
      <c r="L65" s="626"/>
      <c r="M65" s="600"/>
      <c r="N65" s="601"/>
      <c r="O65" s="601"/>
      <c r="P65" s="601"/>
      <c r="Q65" s="601"/>
      <c r="R65" s="602"/>
      <c r="S65" s="606"/>
      <c r="T65" s="607"/>
      <c r="U65" s="607"/>
      <c r="V65" s="607"/>
      <c r="W65" s="607"/>
      <c r="X65" s="607"/>
      <c r="Y65" s="607"/>
      <c r="Z65" s="607"/>
      <c r="AA65" s="607"/>
      <c r="AB65" s="607"/>
      <c r="AC65" s="607"/>
      <c r="AD65" s="607"/>
      <c r="AE65" s="607"/>
      <c r="AF65" s="607"/>
      <c r="AG65" s="608"/>
      <c r="AH65" s="389"/>
    </row>
    <row r="66" spans="1:34" ht="12.75">
      <c r="A66" s="389"/>
      <c r="B66" s="624"/>
      <c r="C66" s="625"/>
      <c r="D66" s="625"/>
      <c r="E66" s="625"/>
      <c r="F66" s="625"/>
      <c r="G66" s="625"/>
      <c r="H66" s="625"/>
      <c r="I66" s="625"/>
      <c r="J66" s="625"/>
      <c r="K66" s="625"/>
      <c r="L66" s="626"/>
      <c r="M66" s="597" t="s">
        <v>198</v>
      </c>
      <c r="N66" s="598"/>
      <c r="O66" s="598"/>
      <c r="P66" s="598"/>
      <c r="Q66" s="598"/>
      <c r="R66" s="599"/>
      <c r="S66" s="603"/>
      <c r="T66" s="604"/>
      <c r="U66" s="604"/>
      <c r="V66" s="604"/>
      <c r="W66" s="604"/>
      <c r="X66" s="604"/>
      <c r="Y66" s="604"/>
      <c r="Z66" s="604"/>
      <c r="AA66" s="604"/>
      <c r="AB66" s="604"/>
      <c r="AC66" s="604"/>
      <c r="AD66" s="604"/>
      <c r="AE66" s="604"/>
      <c r="AF66" s="604"/>
      <c r="AG66" s="605"/>
      <c r="AH66" s="389"/>
    </row>
    <row r="67" spans="1:34" ht="14.25" customHeight="1">
      <c r="A67" s="389"/>
      <c r="B67" s="627"/>
      <c r="C67" s="628"/>
      <c r="D67" s="628"/>
      <c r="E67" s="628"/>
      <c r="F67" s="628"/>
      <c r="G67" s="628"/>
      <c r="H67" s="628"/>
      <c r="I67" s="628"/>
      <c r="J67" s="628"/>
      <c r="K67" s="628"/>
      <c r="L67" s="629"/>
      <c r="M67" s="600"/>
      <c r="N67" s="601"/>
      <c r="O67" s="601"/>
      <c r="P67" s="601"/>
      <c r="Q67" s="601"/>
      <c r="R67" s="602"/>
      <c r="S67" s="606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8"/>
      <c r="AH67" s="389"/>
    </row>
    <row r="68" spans="1:34" ht="12.75">
      <c r="A68" s="389"/>
      <c r="B68" s="609" t="s">
        <v>194</v>
      </c>
      <c r="C68" s="610"/>
      <c r="D68" s="610"/>
      <c r="E68" s="610"/>
      <c r="F68" s="610"/>
      <c r="G68" s="610"/>
      <c r="H68" s="610"/>
      <c r="I68" s="610"/>
      <c r="J68" s="610"/>
      <c r="K68" s="610"/>
      <c r="L68" s="611"/>
      <c r="M68" s="615" t="s">
        <v>195</v>
      </c>
      <c r="N68" s="616"/>
      <c r="O68" s="616"/>
      <c r="P68" s="616"/>
      <c r="Q68" s="616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6"/>
      <c r="AD68" s="616"/>
      <c r="AE68" s="616"/>
      <c r="AF68" s="616"/>
      <c r="AG68" s="617"/>
      <c r="AH68" s="389"/>
    </row>
    <row r="69" spans="1:34" ht="12.75">
      <c r="A69" s="389"/>
      <c r="B69" s="612"/>
      <c r="C69" s="613"/>
      <c r="D69" s="613"/>
      <c r="E69" s="613"/>
      <c r="F69" s="613"/>
      <c r="G69" s="613"/>
      <c r="H69" s="613"/>
      <c r="I69" s="613"/>
      <c r="J69" s="613"/>
      <c r="K69" s="613"/>
      <c r="L69" s="614"/>
      <c r="M69" s="618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20"/>
      <c r="AH69" s="389"/>
    </row>
    <row r="70" spans="1:34" ht="12.75">
      <c r="A70" s="389"/>
      <c r="B70" s="621"/>
      <c r="C70" s="622"/>
      <c r="D70" s="622"/>
      <c r="E70" s="622"/>
      <c r="F70" s="622"/>
      <c r="G70" s="622"/>
      <c r="H70" s="622"/>
      <c r="I70" s="622"/>
      <c r="J70" s="622"/>
      <c r="K70" s="622"/>
      <c r="L70" s="623"/>
      <c r="M70" s="597" t="s">
        <v>196</v>
      </c>
      <c r="N70" s="598"/>
      <c r="O70" s="598"/>
      <c r="P70" s="598"/>
      <c r="Q70" s="598"/>
      <c r="R70" s="599"/>
      <c r="S70" s="648"/>
      <c r="T70" s="649"/>
      <c r="U70" s="649"/>
      <c r="V70" s="649"/>
      <c r="W70" s="649"/>
      <c r="X70" s="649"/>
      <c r="Y70" s="649"/>
      <c r="Z70" s="649"/>
      <c r="AA70" s="649"/>
      <c r="AB70" s="649"/>
      <c r="AC70" s="649"/>
      <c r="AD70" s="649"/>
      <c r="AE70" s="649"/>
      <c r="AF70" s="649"/>
      <c r="AG70" s="650"/>
      <c r="AH70" s="389"/>
    </row>
    <row r="71" spans="1:34" ht="21.75" customHeight="1">
      <c r="A71" s="389"/>
      <c r="B71" s="624"/>
      <c r="C71" s="625"/>
      <c r="D71" s="625"/>
      <c r="E71" s="625"/>
      <c r="F71" s="625"/>
      <c r="G71" s="625"/>
      <c r="H71" s="625"/>
      <c r="I71" s="625"/>
      <c r="J71" s="625"/>
      <c r="K71" s="625"/>
      <c r="L71" s="626"/>
      <c r="M71" s="600"/>
      <c r="N71" s="601"/>
      <c r="O71" s="601"/>
      <c r="P71" s="601"/>
      <c r="Q71" s="601"/>
      <c r="R71" s="602"/>
      <c r="S71" s="651"/>
      <c r="T71" s="652"/>
      <c r="U71" s="652"/>
      <c r="V71" s="652"/>
      <c r="W71" s="652"/>
      <c r="X71" s="652"/>
      <c r="Y71" s="652"/>
      <c r="Z71" s="652"/>
      <c r="AA71" s="652"/>
      <c r="AB71" s="652"/>
      <c r="AC71" s="652"/>
      <c r="AD71" s="652"/>
      <c r="AE71" s="652"/>
      <c r="AF71" s="652"/>
      <c r="AG71" s="653"/>
      <c r="AH71" s="389"/>
    </row>
    <row r="72" spans="1:34" ht="12.75">
      <c r="A72" s="389"/>
      <c r="B72" s="624"/>
      <c r="C72" s="625"/>
      <c r="D72" s="625"/>
      <c r="E72" s="625"/>
      <c r="F72" s="625"/>
      <c r="G72" s="625"/>
      <c r="H72" s="625"/>
      <c r="I72" s="625"/>
      <c r="J72" s="625"/>
      <c r="K72" s="625"/>
      <c r="L72" s="626"/>
      <c r="M72" s="597" t="s">
        <v>197</v>
      </c>
      <c r="N72" s="598"/>
      <c r="O72" s="598"/>
      <c r="P72" s="598"/>
      <c r="Q72" s="598"/>
      <c r="R72" s="599"/>
      <c r="S72" s="603"/>
      <c r="T72" s="604"/>
      <c r="U72" s="604"/>
      <c r="V72" s="604"/>
      <c r="W72" s="604"/>
      <c r="X72" s="604"/>
      <c r="Y72" s="604"/>
      <c r="Z72" s="604"/>
      <c r="AA72" s="604"/>
      <c r="AB72" s="604"/>
      <c r="AC72" s="604"/>
      <c r="AD72" s="604"/>
      <c r="AE72" s="604"/>
      <c r="AF72" s="604"/>
      <c r="AG72" s="605"/>
      <c r="AH72" s="389"/>
    </row>
    <row r="73" spans="1:34" ht="12.75" customHeight="1">
      <c r="A73" s="389"/>
      <c r="B73" s="624"/>
      <c r="C73" s="625"/>
      <c r="D73" s="625"/>
      <c r="E73" s="625"/>
      <c r="F73" s="625"/>
      <c r="G73" s="625"/>
      <c r="H73" s="625"/>
      <c r="I73" s="625"/>
      <c r="J73" s="625"/>
      <c r="K73" s="625"/>
      <c r="L73" s="626"/>
      <c r="M73" s="600"/>
      <c r="N73" s="601"/>
      <c r="O73" s="601"/>
      <c r="P73" s="601"/>
      <c r="Q73" s="601"/>
      <c r="R73" s="602"/>
      <c r="S73" s="606"/>
      <c r="T73" s="607"/>
      <c r="U73" s="607"/>
      <c r="V73" s="607"/>
      <c r="W73" s="607"/>
      <c r="X73" s="607"/>
      <c r="Y73" s="607"/>
      <c r="Z73" s="607"/>
      <c r="AA73" s="607"/>
      <c r="AB73" s="607"/>
      <c r="AC73" s="607"/>
      <c r="AD73" s="607"/>
      <c r="AE73" s="607"/>
      <c r="AF73" s="607"/>
      <c r="AG73" s="608"/>
      <c r="AH73" s="389"/>
    </row>
    <row r="74" spans="1:34" ht="12.75">
      <c r="A74" s="389"/>
      <c r="B74" s="624"/>
      <c r="C74" s="625"/>
      <c r="D74" s="625"/>
      <c r="E74" s="625"/>
      <c r="F74" s="625"/>
      <c r="G74" s="625"/>
      <c r="H74" s="625"/>
      <c r="I74" s="625"/>
      <c r="J74" s="625"/>
      <c r="K74" s="625"/>
      <c r="L74" s="626"/>
      <c r="M74" s="597" t="s">
        <v>198</v>
      </c>
      <c r="N74" s="598"/>
      <c r="O74" s="598"/>
      <c r="P74" s="598"/>
      <c r="Q74" s="598"/>
      <c r="R74" s="599"/>
      <c r="S74" s="603"/>
      <c r="T74" s="604"/>
      <c r="U74" s="604"/>
      <c r="V74" s="604"/>
      <c r="W74" s="604"/>
      <c r="X74" s="604"/>
      <c r="Y74" s="604"/>
      <c r="Z74" s="604"/>
      <c r="AA74" s="604"/>
      <c r="AB74" s="604"/>
      <c r="AC74" s="604"/>
      <c r="AD74" s="604"/>
      <c r="AE74" s="604"/>
      <c r="AF74" s="604"/>
      <c r="AG74" s="605"/>
      <c r="AH74" s="389"/>
    </row>
    <row r="75" spans="1:34" ht="14.25" customHeight="1">
      <c r="A75" s="389"/>
      <c r="B75" s="627"/>
      <c r="C75" s="628"/>
      <c r="D75" s="628"/>
      <c r="E75" s="628"/>
      <c r="F75" s="628"/>
      <c r="G75" s="628"/>
      <c r="H75" s="628"/>
      <c r="I75" s="628"/>
      <c r="J75" s="628"/>
      <c r="K75" s="628"/>
      <c r="L75" s="629"/>
      <c r="M75" s="600"/>
      <c r="N75" s="601"/>
      <c r="O75" s="601"/>
      <c r="P75" s="601"/>
      <c r="Q75" s="601"/>
      <c r="R75" s="602"/>
      <c r="S75" s="606"/>
      <c r="T75" s="607"/>
      <c r="U75" s="607"/>
      <c r="V75" s="607"/>
      <c r="W75" s="607"/>
      <c r="X75" s="607"/>
      <c r="Y75" s="607"/>
      <c r="Z75" s="607"/>
      <c r="AA75" s="607"/>
      <c r="AB75" s="607"/>
      <c r="AC75" s="607"/>
      <c r="AD75" s="607"/>
      <c r="AE75" s="607"/>
      <c r="AF75" s="607"/>
      <c r="AG75" s="608"/>
      <c r="AH75" s="389"/>
    </row>
    <row r="76" spans="1:34" ht="12.75">
      <c r="A76" s="389"/>
      <c r="B76" s="609" t="s">
        <v>194</v>
      </c>
      <c r="C76" s="610"/>
      <c r="D76" s="610"/>
      <c r="E76" s="610"/>
      <c r="F76" s="610"/>
      <c r="G76" s="610"/>
      <c r="H76" s="610"/>
      <c r="I76" s="610"/>
      <c r="J76" s="610"/>
      <c r="K76" s="610"/>
      <c r="L76" s="611"/>
      <c r="M76" s="615" t="s">
        <v>195</v>
      </c>
      <c r="N76" s="616"/>
      <c r="O76" s="616"/>
      <c r="P76" s="616"/>
      <c r="Q76" s="616"/>
      <c r="R76" s="61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6"/>
      <c r="AD76" s="616"/>
      <c r="AE76" s="616"/>
      <c r="AF76" s="616"/>
      <c r="AG76" s="617"/>
      <c r="AH76" s="389"/>
    </row>
    <row r="77" spans="1:34" ht="12.75">
      <c r="A77" s="389"/>
      <c r="B77" s="612"/>
      <c r="C77" s="613"/>
      <c r="D77" s="613"/>
      <c r="E77" s="613"/>
      <c r="F77" s="613"/>
      <c r="G77" s="613"/>
      <c r="H77" s="613"/>
      <c r="I77" s="613"/>
      <c r="J77" s="613"/>
      <c r="K77" s="613"/>
      <c r="L77" s="614"/>
      <c r="M77" s="618"/>
      <c r="N77" s="619"/>
      <c r="O77" s="619"/>
      <c r="P77" s="619"/>
      <c r="Q77" s="619"/>
      <c r="R77" s="619"/>
      <c r="S77" s="619"/>
      <c r="T77" s="619"/>
      <c r="U77" s="619"/>
      <c r="V77" s="619"/>
      <c r="W77" s="619"/>
      <c r="X77" s="619"/>
      <c r="Y77" s="619"/>
      <c r="Z77" s="619"/>
      <c r="AA77" s="619"/>
      <c r="AB77" s="619"/>
      <c r="AC77" s="619"/>
      <c r="AD77" s="619"/>
      <c r="AE77" s="619"/>
      <c r="AF77" s="619"/>
      <c r="AG77" s="620"/>
      <c r="AH77" s="389"/>
    </row>
    <row r="78" spans="1:34" ht="12.75">
      <c r="A78" s="389"/>
      <c r="B78" s="621"/>
      <c r="C78" s="622"/>
      <c r="D78" s="622"/>
      <c r="E78" s="622"/>
      <c r="F78" s="622"/>
      <c r="G78" s="622"/>
      <c r="H78" s="622"/>
      <c r="I78" s="622"/>
      <c r="J78" s="622"/>
      <c r="K78" s="622"/>
      <c r="L78" s="623"/>
      <c r="M78" s="597" t="s">
        <v>196</v>
      </c>
      <c r="N78" s="598"/>
      <c r="O78" s="598"/>
      <c r="P78" s="598"/>
      <c r="Q78" s="598"/>
      <c r="R78" s="599"/>
      <c r="S78" s="648"/>
      <c r="T78" s="649"/>
      <c r="U78" s="649"/>
      <c r="V78" s="649"/>
      <c r="W78" s="649"/>
      <c r="X78" s="649"/>
      <c r="Y78" s="649"/>
      <c r="Z78" s="649"/>
      <c r="AA78" s="649"/>
      <c r="AB78" s="649"/>
      <c r="AC78" s="649"/>
      <c r="AD78" s="649"/>
      <c r="AE78" s="649"/>
      <c r="AF78" s="649"/>
      <c r="AG78" s="650"/>
      <c r="AH78" s="389"/>
    </row>
    <row r="79" spans="1:34" ht="21.75" customHeight="1">
      <c r="A79" s="389"/>
      <c r="B79" s="624"/>
      <c r="C79" s="625"/>
      <c r="D79" s="625"/>
      <c r="E79" s="625"/>
      <c r="F79" s="625"/>
      <c r="G79" s="625"/>
      <c r="H79" s="625"/>
      <c r="I79" s="625"/>
      <c r="J79" s="625"/>
      <c r="K79" s="625"/>
      <c r="L79" s="626"/>
      <c r="M79" s="600"/>
      <c r="N79" s="601"/>
      <c r="O79" s="601"/>
      <c r="P79" s="601"/>
      <c r="Q79" s="601"/>
      <c r="R79" s="602"/>
      <c r="S79" s="651"/>
      <c r="T79" s="652"/>
      <c r="U79" s="652"/>
      <c r="V79" s="652"/>
      <c r="W79" s="652"/>
      <c r="X79" s="652"/>
      <c r="Y79" s="652"/>
      <c r="Z79" s="652"/>
      <c r="AA79" s="652"/>
      <c r="AB79" s="652"/>
      <c r="AC79" s="652"/>
      <c r="AD79" s="652"/>
      <c r="AE79" s="652"/>
      <c r="AF79" s="652"/>
      <c r="AG79" s="653"/>
      <c r="AH79" s="389"/>
    </row>
    <row r="80" spans="1:34" ht="12.75">
      <c r="A80" s="389"/>
      <c r="B80" s="624"/>
      <c r="C80" s="625"/>
      <c r="D80" s="625"/>
      <c r="E80" s="625"/>
      <c r="F80" s="625"/>
      <c r="G80" s="625"/>
      <c r="H80" s="625"/>
      <c r="I80" s="625"/>
      <c r="J80" s="625"/>
      <c r="K80" s="625"/>
      <c r="L80" s="626"/>
      <c r="M80" s="597" t="s">
        <v>197</v>
      </c>
      <c r="N80" s="598"/>
      <c r="O80" s="598"/>
      <c r="P80" s="598"/>
      <c r="Q80" s="598"/>
      <c r="R80" s="599"/>
      <c r="S80" s="603"/>
      <c r="T80" s="604"/>
      <c r="U80" s="604"/>
      <c r="V80" s="604"/>
      <c r="W80" s="604"/>
      <c r="X80" s="604"/>
      <c r="Y80" s="604"/>
      <c r="Z80" s="604"/>
      <c r="AA80" s="604"/>
      <c r="AB80" s="604"/>
      <c r="AC80" s="604"/>
      <c r="AD80" s="604"/>
      <c r="AE80" s="604"/>
      <c r="AF80" s="604"/>
      <c r="AG80" s="605"/>
      <c r="AH80" s="389"/>
    </row>
    <row r="81" spans="1:34" ht="12.75" customHeight="1">
      <c r="A81" s="389"/>
      <c r="B81" s="624"/>
      <c r="C81" s="625"/>
      <c r="D81" s="625"/>
      <c r="E81" s="625"/>
      <c r="F81" s="625"/>
      <c r="G81" s="625"/>
      <c r="H81" s="625"/>
      <c r="I81" s="625"/>
      <c r="J81" s="625"/>
      <c r="K81" s="625"/>
      <c r="L81" s="626"/>
      <c r="M81" s="600"/>
      <c r="N81" s="601"/>
      <c r="O81" s="601"/>
      <c r="P81" s="601"/>
      <c r="Q81" s="601"/>
      <c r="R81" s="602"/>
      <c r="S81" s="606"/>
      <c r="T81" s="607"/>
      <c r="U81" s="607"/>
      <c r="V81" s="607"/>
      <c r="W81" s="607"/>
      <c r="X81" s="607"/>
      <c r="Y81" s="607"/>
      <c r="Z81" s="607"/>
      <c r="AA81" s="607"/>
      <c r="AB81" s="607"/>
      <c r="AC81" s="607"/>
      <c r="AD81" s="607"/>
      <c r="AE81" s="607"/>
      <c r="AF81" s="607"/>
      <c r="AG81" s="608"/>
      <c r="AH81" s="389"/>
    </row>
    <row r="82" spans="1:34" ht="12.75">
      <c r="A82" s="389"/>
      <c r="B82" s="624"/>
      <c r="C82" s="625"/>
      <c r="D82" s="625"/>
      <c r="E82" s="625"/>
      <c r="F82" s="625"/>
      <c r="G82" s="625"/>
      <c r="H82" s="625"/>
      <c r="I82" s="625"/>
      <c r="J82" s="625"/>
      <c r="K82" s="625"/>
      <c r="L82" s="626"/>
      <c r="M82" s="597" t="s">
        <v>198</v>
      </c>
      <c r="N82" s="598"/>
      <c r="O82" s="598"/>
      <c r="P82" s="598"/>
      <c r="Q82" s="598"/>
      <c r="R82" s="599"/>
      <c r="S82" s="603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5"/>
      <c r="AH82" s="389"/>
    </row>
    <row r="83" spans="1:34" ht="14.25" customHeight="1">
      <c r="A83" s="389"/>
      <c r="B83" s="627"/>
      <c r="C83" s="628"/>
      <c r="D83" s="628"/>
      <c r="E83" s="628"/>
      <c r="F83" s="628"/>
      <c r="G83" s="628"/>
      <c r="H83" s="628"/>
      <c r="I83" s="628"/>
      <c r="J83" s="628"/>
      <c r="K83" s="628"/>
      <c r="L83" s="629"/>
      <c r="M83" s="600"/>
      <c r="N83" s="601"/>
      <c r="O83" s="601"/>
      <c r="P83" s="601"/>
      <c r="Q83" s="601"/>
      <c r="R83" s="602"/>
      <c r="S83" s="606"/>
      <c r="T83" s="607"/>
      <c r="U83" s="607"/>
      <c r="V83" s="607"/>
      <c r="W83" s="607"/>
      <c r="X83" s="607"/>
      <c r="Y83" s="607"/>
      <c r="Z83" s="607"/>
      <c r="AA83" s="607"/>
      <c r="AB83" s="607"/>
      <c r="AC83" s="607"/>
      <c r="AD83" s="607"/>
      <c r="AE83" s="607"/>
      <c r="AF83" s="607"/>
      <c r="AG83" s="608"/>
      <c r="AH83" s="389"/>
    </row>
    <row r="84" spans="1:34" ht="12.75">
      <c r="A84" s="389"/>
      <c r="B84" s="377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</row>
    <row r="85" spans="1:34" ht="12.75">
      <c r="A85" s="389"/>
      <c r="B85" s="678" t="s">
        <v>199</v>
      </c>
      <c r="C85" s="678"/>
      <c r="D85" s="678"/>
      <c r="E85" s="678"/>
      <c r="F85" s="678"/>
      <c r="G85" s="678"/>
      <c r="H85" s="678"/>
      <c r="I85" s="678"/>
      <c r="J85" s="678"/>
      <c r="K85" s="678"/>
      <c r="L85" s="678"/>
      <c r="M85" s="678"/>
      <c r="N85" s="678"/>
      <c r="O85" s="678"/>
      <c r="P85" s="678"/>
      <c r="Q85" s="678"/>
      <c r="R85" s="678"/>
      <c r="S85" s="678"/>
      <c r="T85" s="678"/>
      <c r="U85" s="678"/>
      <c r="V85" s="678"/>
      <c r="W85" s="678"/>
      <c r="X85" s="678"/>
      <c r="Y85" s="678"/>
      <c r="Z85" s="678"/>
      <c r="AA85" s="678"/>
      <c r="AB85" s="678"/>
      <c r="AC85" s="678"/>
      <c r="AD85" s="678"/>
      <c r="AE85" s="678"/>
      <c r="AF85" s="678"/>
      <c r="AG85" s="678"/>
      <c r="AH85" s="389"/>
    </row>
    <row r="86" spans="1:34" s="10" customFormat="1" ht="12.75">
      <c r="A86" s="377"/>
      <c r="B86" s="639" t="s">
        <v>213</v>
      </c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39"/>
      <c r="V86" s="639"/>
      <c r="W86" s="639"/>
      <c r="X86" s="639"/>
      <c r="Y86" s="639"/>
      <c r="Z86" s="639"/>
      <c r="AA86" s="639"/>
      <c r="AB86" s="639"/>
      <c r="AC86" s="639"/>
      <c r="AD86" s="639"/>
      <c r="AE86" s="639"/>
      <c r="AF86" s="639"/>
      <c r="AG86" s="639"/>
      <c r="AH86" s="377"/>
    </row>
    <row r="87" spans="1:34" ht="36" customHeight="1">
      <c r="A87" s="389"/>
      <c r="B87" s="640" t="s">
        <v>395</v>
      </c>
      <c r="C87" s="646"/>
      <c r="D87" s="646"/>
      <c r="E87" s="646"/>
      <c r="F87" s="646"/>
      <c r="G87" s="646"/>
      <c r="H87" s="646"/>
      <c r="I87" s="647"/>
      <c r="J87" s="593"/>
      <c r="K87" s="594"/>
      <c r="L87" s="594"/>
      <c r="M87" s="594"/>
      <c r="N87" s="594"/>
      <c r="O87" s="594"/>
      <c r="P87" s="594"/>
      <c r="Q87" s="594"/>
      <c r="R87" s="594"/>
      <c r="S87" s="594"/>
      <c r="T87" s="594"/>
      <c r="U87" s="595"/>
      <c r="V87" s="593"/>
      <c r="W87" s="594"/>
      <c r="X87" s="594"/>
      <c r="Y87" s="594"/>
      <c r="Z87" s="594"/>
      <c r="AA87" s="594"/>
      <c r="AB87" s="594"/>
      <c r="AC87" s="594"/>
      <c r="AD87" s="594"/>
      <c r="AE87" s="594"/>
      <c r="AF87" s="594"/>
      <c r="AG87" s="595"/>
      <c r="AH87" s="377"/>
    </row>
    <row r="88" spans="1:34" ht="27" customHeight="1">
      <c r="A88" s="389"/>
      <c r="B88" s="633" t="s">
        <v>200</v>
      </c>
      <c r="C88" s="634"/>
      <c r="D88" s="634"/>
      <c r="E88" s="634"/>
      <c r="F88" s="634"/>
      <c r="G88" s="634"/>
      <c r="H88" s="634"/>
      <c r="I88" s="635"/>
      <c r="J88" s="593"/>
      <c r="K88" s="594"/>
      <c r="L88" s="594"/>
      <c r="M88" s="594"/>
      <c r="N88" s="594"/>
      <c r="O88" s="594"/>
      <c r="P88" s="594"/>
      <c r="Q88" s="594"/>
      <c r="R88" s="594"/>
      <c r="S88" s="594"/>
      <c r="T88" s="594"/>
      <c r="U88" s="595"/>
      <c r="V88" s="593"/>
      <c r="W88" s="594"/>
      <c r="X88" s="594"/>
      <c r="Y88" s="594"/>
      <c r="Z88" s="594"/>
      <c r="AA88" s="594"/>
      <c r="AB88" s="594"/>
      <c r="AC88" s="594"/>
      <c r="AD88" s="594"/>
      <c r="AE88" s="594"/>
      <c r="AF88" s="594"/>
      <c r="AG88" s="595"/>
      <c r="AH88" s="377"/>
    </row>
    <row r="89" spans="1:34" ht="16.5" customHeight="1">
      <c r="A89" s="389"/>
      <c r="B89" s="636" t="s">
        <v>201</v>
      </c>
      <c r="C89" s="637"/>
      <c r="D89" s="637"/>
      <c r="E89" s="637"/>
      <c r="F89" s="637"/>
      <c r="G89" s="637"/>
      <c r="H89" s="637"/>
      <c r="I89" s="638"/>
      <c r="J89" s="593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5"/>
      <c r="V89" s="593"/>
      <c r="W89" s="594"/>
      <c r="X89" s="594"/>
      <c r="Y89" s="594"/>
      <c r="Z89" s="594"/>
      <c r="AA89" s="594"/>
      <c r="AB89" s="594"/>
      <c r="AC89" s="594"/>
      <c r="AD89" s="594"/>
      <c r="AE89" s="594"/>
      <c r="AF89" s="594"/>
      <c r="AG89" s="595"/>
      <c r="AH89" s="377"/>
    </row>
    <row r="90" spans="1:34" ht="17.25" customHeight="1">
      <c r="A90" s="389"/>
      <c r="B90" s="636" t="s">
        <v>202</v>
      </c>
      <c r="C90" s="637"/>
      <c r="D90" s="637"/>
      <c r="E90" s="637"/>
      <c r="F90" s="637"/>
      <c r="G90" s="637"/>
      <c r="H90" s="637"/>
      <c r="I90" s="638"/>
      <c r="J90" s="593"/>
      <c r="K90" s="594"/>
      <c r="L90" s="594"/>
      <c r="M90" s="594"/>
      <c r="N90" s="594"/>
      <c r="O90" s="594"/>
      <c r="P90" s="594"/>
      <c r="Q90" s="594"/>
      <c r="R90" s="594"/>
      <c r="S90" s="594"/>
      <c r="T90" s="594"/>
      <c r="U90" s="595"/>
      <c r="V90" s="593"/>
      <c r="W90" s="594"/>
      <c r="X90" s="594"/>
      <c r="Y90" s="594"/>
      <c r="Z90" s="594"/>
      <c r="AA90" s="594"/>
      <c r="AB90" s="594"/>
      <c r="AC90" s="594"/>
      <c r="AD90" s="594"/>
      <c r="AE90" s="594"/>
      <c r="AF90" s="594"/>
      <c r="AG90" s="595"/>
      <c r="AH90" s="377"/>
    </row>
    <row r="91" spans="1:34" ht="36" customHeight="1">
      <c r="A91" s="389"/>
      <c r="B91" s="640" t="s">
        <v>395</v>
      </c>
      <c r="C91" s="646"/>
      <c r="D91" s="646"/>
      <c r="E91" s="646"/>
      <c r="F91" s="646"/>
      <c r="G91" s="646"/>
      <c r="H91" s="646"/>
      <c r="I91" s="647"/>
      <c r="J91" s="593"/>
      <c r="K91" s="594"/>
      <c r="L91" s="594"/>
      <c r="M91" s="594"/>
      <c r="N91" s="594"/>
      <c r="O91" s="594"/>
      <c r="P91" s="594"/>
      <c r="Q91" s="594"/>
      <c r="R91" s="594"/>
      <c r="S91" s="594"/>
      <c r="T91" s="594"/>
      <c r="U91" s="595"/>
      <c r="V91" s="593"/>
      <c r="W91" s="594"/>
      <c r="X91" s="594"/>
      <c r="Y91" s="594"/>
      <c r="Z91" s="594"/>
      <c r="AA91" s="594"/>
      <c r="AB91" s="594"/>
      <c r="AC91" s="594"/>
      <c r="AD91" s="594"/>
      <c r="AE91" s="594"/>
      <c r="AF91" s="594"/>
      <c r="AG91" s="595"/>
      <c r="AH91" s="377"/>
    </row>
    <row r="92" spans="1:34" ht="27" customHeight="1">
      <c r="A92" s="389"/>
      <c r="B92" s="633" t="s">
        <v>200</v>
      </c>
      <c r="C92" s="634"/>
      <c r="D92" s="634"/>
      <c r="E92" s="634"/>
      <c r="F92" s="634"/>
      <c r="G92" s="634"/>
      <c r="H92" s="634"/>
      <c r="I92" s="635"/>
      <c r="J92" s="593"/>
      <c r="K92" s="594"/>
      <c r="L92" s="594"/>
      <c r="M92" s="594"/>
      <c r="N92" s="594"/>
      <c r="O92" s="594"/>
      <c r="P92" s="594"/>
      <c r="Q92" s="594"/>
      <c r="R92" s="594"/>
      <c r="S92" s="594"/>
      <c r="T92" s="594"/>
      <c r="U92" s="595"/>
      <c r="V92" s="593"/>
      <c r="W92" s="594"/>
      <c r="X92" s="594"/>
      <c r="Y92" s="594"/>
      <c r="Z92" s="594"/>
      <c r="AA92" s="594"/>
      <c r="AB92" s="594"/>
      <c r="AC92" s="594"/>
      <c r="AD92" s="594"/>
      <c r="AE92" s="594"/>
      <c r="AF92" s="594"/>
      <c r="AG92" s="595"/>
      <c r="AH92" s="377"/>
    </row>
    <row r="93" spans="1:34" ht="16.5" customHeight="1">
      <c r="A93" s="389"/>
      <c r="B93" s="636" t="s">
        <v>201</v>
      </c>
      <c r="C93" s="637"/>
      <c r="D93" s="637"/>
      <c r="E93" s="637"/>
      <c r="F93" s="637"/>
      <c r="G93" s="637"/>
      <c r="H93" s="637"/>
      <c r="I93" s="638"/>
      <c r="J93" s="593"/>
      <c r="K93" s="594"/>
      <c r="L93" s="594"/>
      <c r="M93" s="594"/>
      <c r="N93" s="594"/>
      <c r="O93" s="594"/>
      <c r="P93" s="594"/>
      <c r="Q93" s="594"/>
      <c r="R93" s="594"/>
      <c r="S93" s="594"/>
      <c r="T93" s="594"/>
      <c r="U93" s="595"/>
      <c r="V93" s="593"/>
      <c r="W93" s="594"/>
      <c r="X93" s="594"/>
      <c r="Y93" s="594"/>
      <c r="Z93" s="594"/>
      <c r="AA93" s="594"/>
      <c r="AB93" s="594"/>
      <c r="AC93" s="594"/>
      <c r="AD93" s="594"/>
      <c r="AE93" s="594"/>
      <c r="AF93" s="594"/>
      <c r="AG93" s="595"/>
      <c r="AH93" s="377"/>
    </row>
    <row r="94" spans="1:34" ht="17.25" customHeight="1">
      <c r="A94" s="389"/>
      <c r="B94" s="636" t="s">
        <v>202</v>
      </c>
      <c r="C94" s="637"/>
      <c r="D94" s="637"/>
      <c r="E94" s="637"/>
      <c r="F94" s="637"/>
      <c r="G94" s="637"/>
      <c r="H94" s="637"/>
      <c r="I94" s="638"/>
      <c r="J94" s="593"/>
      <c r="K94" s="594"/>
      <c r="L94" s="594"/>
      <c r="M94" s="594"/>
      <c r="N94" s="594"/>
      <c r="O94" s="594"/>
      <c r="P94" s="594"/>
      <c r="Q94" s="594"/>
      <c r="R94" s="594"/>
      <c r="S94" s="594"/>
      <c r="T94" s="594"/>
      <c r="U94" s="595"/>
      <c r="V94" s="593"/>
      <c r="W94" s="594"/>
      <c r="X94" s="594"/>
      <c r="Y94" s="594"/>
      <c r="Z94" s="594"/>
      <c r="AA94" s="594"/>
      <c r="AB94" s="594"/>
      <c r="AC94" s="594"/>
      <c r="AD94" s="594"/>
      <c r="AE94" s="594"/>
      <c r="AF94" s="594"/>
      <c r="AG94" s="595"/>
      <c r="AH94" s="377"/>
    </row>
    <row r="95" spans="1:34" ht="12.75">
      <c r="A95" s="389"/>
      <c r="B95" s="639" t="s">
        <v>203</v>
      </c>
      <c r="C95" s="639"/>
      <c r="D95" s="639"/>
      <c r="E95" s="639"/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39"/>
      <c r="T95" s="639"/>
      <c r="U95" s="639"/>
      <c r="V95" s="639"/>
      <c r="W95" s="639"/>
      <c r="X95" s="639"/>
      <c r="Y95" s="639"/>
      <c r="Z95" s="639"/>
      <c r="AA95" s="639"/>
      <c r="AB95" s="639"/>
      <c r="AC95" s="639"/>
      <c r="AD95" s="639"/>
      <c r="AE95" s="639"/>
      <c r="AF95" s="639"/>
      <c r="AG95" s="639"/>
      <c r="AH95" s="389"/>
    </row>
    <row r="96" spans="1:34" ht="29.25" customHeight="1">
      <c r="A96" s="389"/>
      <c r="B96" s="640" t="s">
        <v>204</v>
      </c>
      <c r="C96" s="641"/>
      <c r="D96" s="641"/>
      <c r="E96" s="641"/>
      <c r="F96" s="641"/>
      <c r="G96" s="641"/>
      <c r="H96" s="641"/>
      <c r="I96" s="642"/>
      <c r="J96" s="593"/>
      <c r="K96" s="594"/>
      <c r="L96" s="594"/>
      <c r="M96" s="594"/>
      <c r="N96" s="594"/>
      <c r="O96" s="594"/>
      <c r="P96" s="594"/>
      <c r="Q96" s="594"/>
      <c r="R96" s="594"/>
      <c r="S96" s="594"/>
      <c r="T96" s="594"/>
      <c r="U96" s="595"/>
      <c r="V96" s="593"/>
      <c r="W96" s="594"/>
      <c r="X96" s="594"/>
      <c r="Y96" s="594"/>
      <c r="Z96" s="594"/>
      <c r="AA96" s="594"/>
      <c r="AB96" s="594"/>
      <c r="AC96" s="594"/>
      <c r="AD96" s="594"/>
      <c r="AE96" s="594"/>
      <c r="AF96" s="594"/>
      <c r="AG96" s="595"/>
      <c r="AH96" s="389"/>
    </row>
    <row r="97" spans="1:34" ht="33" customHeight="1">
      <c r="A97" s="389"/>
      <c r="B97" s="633" t="s">
        <v>205</v>
      </c>
      <c r="C97" s="634"/>
      <c r="D97" s="634"/>
      <c r="E97" s="634"/>
      <c r="F97" s="634"/>
      <c r="G97" s="634"/>
      <c r="H97" s="634"/>
      <c r="I97" s="635"/>
      <c r="J97" s="593"/>
      <c r="K97" s="594"/>
      <c r="L97" s="594"/>
      <c r="M97" s="594"/>
      <c r="N97" s="594"/>
      <c r="O97" s="594"/>
      <c r="P97" s="594"/>
      <c r="Q97" s="594"/>
      <c r="R97" s="594"/>
      <c r="S97" s="594"/>
      <c r="T97" s="594"/>
      <c r="U97" s="595"/>
      <c r="V97" s="593"/>
      <c r="W97" s="594"/>
      <c r="X97" s="594"/>
      <c r="Y97" s="594"/>
      <c r="Z97" s="594"/>
      <c r="AA97" s="594"/>
      <c r="AB97" s="594"/>
      <c r="AC97" s="594"/>
      <c r="AD97" s="594"/>
      <c r="AE97" s="594"/>
      <c r="AF97" s="594"/>
      <c r="AG97" s="595"/>
      <c r="AH97" s="389"/>
    </row>
    <row r="98" spans="1:34" ht="15" customHeight="1">
      <c r="A98" s="389"/>
      <c r="B98" s="636" t="s">
        <v>201</v>
      </c>
      <c r="C98" s="637"/>
      <c r="D98" s="637"/>
      <c r="E98" s="637"/>
      <c r="F98" s="637"/>
      <c r="G98" s="637"/>
      <c r="H98" s="637"/>
      <c r="I98" s="638"/>
      <c r="J98" s="593"/>
      <c r="K98" s="594"/>
      <c r="L98" s="594"/>
      <c r="M98" s="594"/>
      <c r="N98" s="594"/>
      <c r="O98" s="594"/>
      <c r="P98" s="594"/>
      <c r="Q98" s="594"/>
      <c r="R98" s="594"/>
      <c r="S98" s="594"/>
      <c r="T98" s="594"/>
      <c r="U98" s="595"/>
      <c r="V98" s="593"/>
      <c r="W98" s="594"/>
      <c r="X98" s="594"/>
      <c r="Y98" s="594"/>
      <c r="Z98" s="594"/>
      <c r="AA98" s="594"/>
      <c r="AB98" s="594"/>
      <c r="AC98" s="594"/>
      <c r="AD98" s="594"/>
      <c r="AE98" s="594"/>
      <c r="AF98" s="594"/>
      <c r="AG98" s="595"/>
      <c r="AH98" s="389"/>
    </row>
    <row r="99" spans="1:34" ht="23.25" customHeight="1">
      <c r="A99" s="389"/>
      <c r="B99" s="630" t="s">
        <v>538</v>
      </c>
      <c r="C99" s="631"/>
      <c r="D99" s="631"/>
      <c r="E99" s="631"/>
      <c r="F99" s="631"/>
      <c r="G99" s="631"/>
      <c r="H99" s="631"/>
      <c r="I99" s="632"/>
      <c r="J99" s="593"/>
      <c r="K99" s="594"/>
      <c r="L99" s="594"/>
      <c r="M99" s="594"/>
      <c r="N99" s="594"/>
      <c r="O99" s="594"/>
      <c r="P99" s="594"/>
      <c r="Q99" s="594"/>
      <c r="R99" s="594"/>
      <c r="S99" s="594"/>
      <c r="T99" s="594"/>
      <c r="U99" s="595"/>
      <c r="V99" s="593"/>
      <c r="W99" s="594"/>
      <c r="X99" s="594"/>
      <c r="Y99" s="594"/>
      <c r="Z99" s="594"/>
      <c r="AA99" s="594"/>
      <c r="AB99" s="594"/>
      <c r="AC99" s="594"/>
      <c r="AD99" s="594"/>
      <c r="AE99" s="594"/>
      <c r="AF99" s="594"/>
      <c r="AG99" s="595"/>
      <c r="AH99" s="389"/>
    </row>
    <row r="100" spans="1:34" ht="35.25" customHeight="1">
      <c r="A100" s="389"/>
      <c r="B100" s="633" t="s">
        <v>540</v>
      </c>
      <c r="C100" s="634"/>
      <c r="D100" s="634"/>
      <c r="E100" s="634"/>
      <c r="F100" s="634"/>
      <c r="G100" s="634"/>
      <c r="H100" s="634"/>
      <c r="I100" s="635"/>
      <c r="J100" s="593"/>
      <c r="K100" s="594"/>
      <c r="L100" s="594"/>
      <c r="M100" s="594"/>
      <c r="N100" s="594"/>
      <c r="O100" s="594"/>
      <c r="P100" s="594"/>
      <c r="Q100" s="594"/>
      <c r="R100" s="594"/>
      <c r="S100" s="594"/>
      <c r="T100" s="594"/>
      <c r="U100" s="595"/>
      <c r="V100" s="593"/>
      <c r="W100" s="594"/>
      <c r="X100" s="594"/>
      <c r="Y100" s="594"/>
      <c r="Z100" s="594"/>
      <c r="AA100" s="594"/>
      <c r="AB100" s="594"/>
      <c r="AC100" s="594"/>
      <c r="AD100" s="594"/>
      <c r="AE100" s="594"/>
      <c r="AF100" s="594"/>
      <c r="AG100" s="595"/>
      <c r="AH100" s="389"/>
    </row>
    <row r="101" spans="1:34" ht="16.5" customHeight="1">
      <c r="A101" s="389"/>
      <c r="B101" s="636" t="s">
        <v>202</v>
      </c>
      <c r="C101" s="637"/>
      <c r="D101" s="637"/>
      <c r="E101" s="637"/>
      <c r="F101" s="637"/>
      <c r="G101" s="637"/>
      <c r="H101" s="637"/>
      <c r="I101" s="638"/>
      <c r="J101" s="593"/>
      <c r="K101" s="594"/>
      <c r="L101" s="594"/>
      <c r="M101" s="594"/>
      <c r="N101" s="594"/>
      <c r="O101" s="594"/>
      <c r="P101" s="594"/>
      <c r="Q101" s="594"/>
      <c r="R101" s="594"/>
      <c r="S101" s="594"/>
      <c r="T101" s="594"/>
      <c r="U101" s="595"/>
      <c r="V101" s="593"/>
      <c r="W101" s="594"/>
      <c r="X101" s="594"/>
      <c r="Y101" s="594"/>
      <c r="Z101" s="594"/>
      <c r="AA101" s="594"/>
      <c r="AB101" s="594"/>
      <c r="AC101" s="594"/>
      <c r="AD101" s="594"/>
      <c r="AE101" s="594"/>
      <c r="AF101" s="594"/>
      <c r="AG101" s="595"/>
      <c r="AH101" s="389"/>
    </row>
    <row r="102" spans="1:34" ht="29.25" customHeight="1">
      <c r="A102" s="389"/>
      <c r="B102" s="640" t="s">
        <v>204</v>
      </c>
      <c r="C102" s="641"/>
      <c r="D102" s="641"/>
      <c r="E102" s="641"/>
      <c r="F102" s="641"/>
      <c r="G102" s="641"/>
      <c r="H102" s="641"/>
      <c r="I102" s="642"/>
      <c r="J102" s="593"/>
      <c r="K102" s="594"/>
      <c r="L102" s="594"/>
      <c r="M102" s="594"/>
      <c r="N102" s="594"/>
      <c r="O102" s="594"/>
      <c r="P102" s="594"/>
      <c r="Q102" s="594"/>
      <c r="R102" s="594"/>
      <c r="S102" s="594"/>
      <c r="T102" s="594"/>
      <c r="U102" s="595"/>
      <c r="V102" s="593"/>
      <c r="W102" s="594"/>
      <c r="X102" s="594"/>
      <c r="Y102" s="594"/>
      <c r="Z102" s="594"/>
      <c r="AA102" s="594"/>
      <c r="AB102" s="594"/>
      <c r="AC102" s="594"/>
      <c r="AD102" s="594"/>
      <c r="AE102" s="594"/>
      <c r="AF102" s="594"/>
      <c r="AG102" s="595"/>
      <c r="AH102" s="389"/>
    </row>
    <row r="103" spans="1:34" ht="33" customHeight="1">
      <c r="A103" s="389"/>
      <c r="B103" s="633" t="s">
        <v>205</v>
      </c>
      <c r="C103" s="634"/>
      <c r="D103" s="634"/>
      <c r="E103" s="634"/>
      <c r="F103" s="634"/>
      <c r="G103" s="634"/>
      <c r="H103" s="634"/>
      <c r="I103" s="635"/>
      <c r="J103" s="593"/>
      <c r="K103" s="594"/>
      <c r="L103" s="594"/>
      <c r="M103" s="594"/>
      <c r="N103" s="594"/>
      <c r="O103" s="594"/>
      <c r="P103" s="594"/>
      <c r="Q103" s="594"/>
      <c r="R103" s="594"/>
      <c r="S103" s="594"/>
      <c r="T103" s="594"/>
      <c r="U103" s="595"/>
      <c r="V103" s="593"/>
      <c r="W103" s="594"/>
      <c r="X103" s="594"/>
      <c r="Y103" s="594"/>
      <c r="Z103" s="594"/>
      <c r="AA103" s="594"/>
      <c r="AB103" s="594"/>
      <c r="AC103" s="594"/>
      <c r="AD103" s="594"/>
      <c r="AE103" s="594"/>
      <c r="AF103" s="594"/>
      <c r="AG103" s="595"/>
      <c r="AH103" s="389"/>
    </row>
    <row r="104" spans="1:34" ht="15" customHeight="1">
      <c r="A104" s="389"/>
      <c r="B104" s="636" t="s">
        <v>201</v>
      </c>
      <c r="C104" s="637"/>
      <c r="D104" s="637"/>
      <c r="E104" s="637"/>
      <c r="F104" s="637"/>
      <c r="G104" s="637"/>
      <c r="H104" s="637"/>
      <c r="I104" s="638"/>
      <c r="J104" s="593"/>
      <c r="K104" s="594"/>
      <c r="L104" s="594"/>
      <c r="M104" s="594"/>
      <c r="N104" s="594"/>
      <c r="O104" s="594"/>
      <c r="P104" s="594"/>
      <c r="Q104" s="594"/>
      <c r="R104" s="594"/>
      <c r="S104" s="594"/>
      <c r="T104" s="594"/>
      <c r="U104" s="595"/>
      <c r="V104" s="593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5"/>
      <c r="AH104" s="389"/>
    </row>
    <row r="105" spans="1:34" ht="23.25" customHeight="1">
      <c r="A105" s="389"/>
      <c r="B105" s="630" t="s">
        <v>538</v>
      </c>
      <c r="C105" s="631"/>
      <c r="D105" s="631"/>
      <c r="E105" s="631"/>
      <c r="F105" s="631"/>
      <c r="G105" s="631"/>
      <c r="H105" s="631"/>
      <c r="I105" s="632"/>
      <c r="J105" s="593"/>
      <c r="K105" s="594"/>
      <c r="L105" s="594"/>
      <c r="M105" s="594"/>
      <c r="N105" s="594"/>
      <c r="O105" s="594"/>
      <c r="P105" s="594"/>
      <c r="Q105" s="594"/>
      <c r="R105" s="594"/>
      <c r="S105" s="594"/>
      <c r="T105" s="594"/>
      <c r="U105" s="595"/>
      <c r="V105" s="593"/>
      <c r="W105" s="594"/>
      <c r="X105" s="594"/>
      <c r="Y105" s="594"/>
      <c r="Z105" s="594"/>
      <c r="AA105" s="594"/>
      <c r="AB105" s="594"/>
      <c r="AC105" s="594"/>
      <c r="AD105" s="594"/>
      <c r="AE105" s="594"/>
      <c r="AF105" s="594"/>
      <c r="AG105" s="595"/>
      <c r="AH105" s="389"/>
    </row>
    <row r="106" spans="1:34" ht="35.25" customHeight="1">
      <c r="A106" s="389"/>
      <c r="B106" s="633" t="s">
        <v>540</v>
      </c>
      <c r="C106" s="634"/>
      <c r="D106" s="634"/>
      <c r="E106" s="634"/>
      <c r="F106" s="634"/>
      <c r="G106" s="634"/>
      <c r="H106" s="634"/>
      <c r="I106" s="635"/>
      <c r="J106" s="593"/>
      <c r="K106" s="594"/>
      <c r="L106" s="594"/>
      <c r="M106" s="594"/>
      <c r="N106" s="594"/>
      <c r="O106" s="594"/>
      <c r="P106" s="594"/>
      <c r="Q106" s="594"/>
      <c r="R106" s="594"/>
      <c r="S106" s="594"/>
      <c r="T106" s="594"/>
      <c r="U106" s="595"/>
      <c r="V106" s="593"/>
      <c r="W106" s="594"/>
      <c r="X106" s="594"/>
      <c r="Y106" s="594"/>
      <c r="Z106" s="594"/>
      <c r="AA106" s="594"/>
      <c r="AB106" s="594"/>
      <c r="AC106" s="594"/>
      <c r="AD106" s="594"/>
      <c r="AE106" s="594"/>
      <c r="AF106" s="594"/>
      <c r="AG106" s="595"/>
      <c r="AH106" s="389"/>
    </row>
    <row r="107" spans="1:34" ht="16.5" customHeight="1">
      <c r="A107" s="389"/>
      <c r="B107" s="636" t="s">
        <v>202</v>
      </c>
      <c r="C107" s="637"/>
      <c r="D107" s="637"/>
      <c r="E107" s="637"/>
      <c r="F107" s="637"/>
      <c r="G107" s="637"/>
      <c r="H107" s="637"/>
      <c r="I107" s="638"/>
      <c r="J107" s="593"/>
      <c r="K107" s="594"/>
      <c r="L107" s="594"/>
      <c r="M107" s="594"/>
      <c r="N107" s="594"/>
      <c r="O107" s="594"/>
      <c r="P107" s="594"/>
      <c r="Q107" s="594"/>
      <c r="R107" s="594"/>
      <c r="S107" s="594"/>
      <c r="T107" s="594"/>
      <c r="U107" s="595"/>
      <c r="V107" s="593"/>
      <c r="W107" s="594"/>
      <c r="X107" s="594"/>
      <c r="Y107" s="594"/>
      <c r="Z107" s="594"/>
      <c r="AA107" s="594"/>
      <c r="AB107" s="594"/>
      <c r="AC107" s="594"/>
      <c r="AD107" s="594"/>
      <c r="AE107" s="594"/>
      <c r="AF107" s="594"/>
      <c r="AG107" s="595"/>
      <c r="AH107" s="389"/>
    </row>
    <row r="108" spans="1:34" ht="29.25" customHeight="1">
      <c r="A108" s="389"/>
      <c r="B108" s="640" t="s">
        <v>204</v>
      </c>
      <c r="C108" s="641"/>
      <c r="D108" s="641"/>
      <c r="E108" s="641"/>
      <c r="F108" s="641"/>
      <c r="G108" s="641"/>
      <c r="H108" s="641"/>
      <c r="I108" s="642"/>
      <c r="J108" s="593"/>
      <c r="K108" s="594"/>
      <c r="L108" s="594"/>
      <c r="M108" s="594"/>
      <c r="N108" s="594"/>
      <c r="O108" s="594"/>
      <c r="P108" s="594"/>
      <c r="Q108" s="594"/>
      <c r="R108" s="594"/>
      <c r="S108" s="594"/>
      <c r="T108" s="594"/>
      <c r="U108" s="595"/>
      <c r="V108" s="593"/>
      <c r="W108" s="594"/>
      <c r="X108" s="594"/>
      <c r="Y108" s="594"/>
      <c r="Z108" s="594"/>
      <c r="AA108" s="594"/>
      <c r="AB108" s="594"/>
      <c r="AC108" s="594"/>
      <c r="AD108" s="594"/>
      <c r="AE108" s="594"/>
      <c r="AF108" s="594"/>
      <c r="AG108" s="595"/>
      <c r="AH108" s="389"/>
    </row>
    <row r="109" spans="1:34" ht="33" customHeight="1">
      <c r="A109" s="389"/>
      <c r="B109" s="633" t="s">
        <v>205</v>
      </c>
      <c r="C109" s="634"/>
      <c r="D109" s="634"/>
      <c r="E109" s="634"/>
      <c r="F109" s="634"/>
      <c r="G109" s="634"/>
      <c r="H109" s="634"/>
      <c r="I109" s="635"/>
      <c r="J109" s="593"/>
      <c r="K109" s="594"/>
      <c r="L109" s="594"/>
      <c r="M109" s="594"/>
      <c r="N109" s="594"/>
      <c r="O109" s="594"/>
      <c r="P109" s="594"/>
      <c r="Q109" s="594"/>
      <c r="R109" s="594"/>
      <c r="S109" s="594"/>
      <c r="T109" s="594"/>
      <c r="U109" s="595"/>
      <c r="V109" s="593"/>
      <c r="W109" s="594"/>
      <c r="X109" s="594"/>
      <c r="Y109" s="594"/>
      <c r="Z109" s="594"/>
      <c r="AA109" s="594"/>
      <c r="AB109" s="594"/>
      <c r="AC109" s="594"/>
      <c r="AD109" s="594"/>
      <c r="AE109" s="594"/>
      <c r="AF109" s="594"/>
      <c r="AG109" s="595"/>
      <c r="AH109" s="389"/>
    </row>
    <row r="110" spans="1:34" ht="15" customHeight="1">
      <c r="A110" s="389"/>
      <c r="B110" s="636" t="s">
        <v>201</v>
      </c>
      <c r="C110" s="637"/>
      <c r="D110" s="637"/>
      <c r="E110" s="637"/>
      <c r="F110" s="637"/>
      <c r="G110" s="637"/>
      <c r="H110" s="637"/>
      <c r="I110" s="638"/>
      <c r="J110" s="593"/>
      <c r="K110" s="594"/>
      <c r="L110" s="594"/>
      <c r="M110" s="594"/>
      <c r="N110" s="594"/>
      <c r="O110" s="594"/>
      <c r="P110" s="594"/>
      <c r="Q110" s="594"/>
      <c r="R110" s="594"/>
      <c r="S110" s="594"/>
      <c r="T110" s="594"/>
      <c r="U110" s="595"/>
      <c r="V110" s="593"/>
      <c r="W110" s="594"/>
      <c r="X110" s="594"/>
      <c r="Y110" s="594"/>
      <c r="Z110" s="594"/>
      <c r="AA110" s="594"/>
      <c r="AB110" s="594"/>
      <c r="AC110" s="594"/>
      <c r="AD110" s="594"/>
      <c r="AE110" s="594"/>
      <c r="AF110" s="594"/>
      <c r="AG110" s="595"/>
      <c r="AH110" s="389"/>
    </row>
    <row r="111" spans="1:34" ht="23.25" customHeight="1">
      <c r="A111" s="389"/>
      <c r="B111" s="630" t="s">
        <v>538</v>
      </c>
      <c r="C111" s="631"/>
      <c r="D111" s="631"/>
      <c r="E111" s="631"/>
      <c r="F111" s="631"/>
      <c r="G111" s="631"/>
      <c r="H111" s="631"/>
      <c r="I111" s="632"/>
      <c r="J111" s="593"/>
      <c r="K111" s="594"/>
      <c r="L111" s="594"/>
      <c r="M111" s="594"/>
      <c r="N111" s="594"/>
      <c r="O111" s="594"/>
      <c r="P111" s="594"/>
      <c r="Q111" s="594"/>
      <c r="R111" s="594"/>
      <c r="S111" s="594"/>
      <c r="T111" s="594"/>
      <c r="U111" s="595"/>
      <c r="V111" s="593"/>
      <c r="W111" s="594"/>
      <c r="X111" s="594"/>
      <c r="Y111" s="594"/>
      <c r="Z111" s="594"/>
      <c r="AA111" s="594"/>
      <c r="AB111" s="594"/>
      <c r="AC111" s="594"/>
      <c r="AD111" s="594"/>
      <c r="AE111" s="594"/>
      <c r="AF111" s="594"/>
      <c r="AG111" s="595"/>
      <c r="AH111" s="389"/>
    </row>
    <row r="112" spans="1:34" ht="35.25" customHeight="1">
      <c r="A112" s="389"/>
      <c r="B112" s="633" t="s">
        <v>540</v>
      </c>
      <c r="C112" s="634"/>
      <c r="D112" s="634"/>
      <c r="E112" s="634"/>
      <c r="F112" s="634"/>
      <c r="G112" s="634"/>
      <c r="H112" s="634"/>
      <c r="I112" s="635"/>
      <c r="J112" s="593"/>
      <c r="K112" s="594"/>
      <c r="L112" s="594"/>
      <c r="M112" s="594"/>
      <c r="N112" s="594"/>
      <c r="O112" s="594"/>
      <c r="P112" s="594"/>
      <c r="Q112" s="594"/>
      <c r="R112" s="594"/>
      <c r="S112" s="594"/>
      <c r="T112" s="594"/>
      <c r="U112" s="595"/>
      <c r="V112" s="593"/>
      <c r="W112" s="594"/>
      <c r="X112" s="594"/>
      <c r="Y112" s="594"/>
      <c r="Z112" s="594"/>
      <c r="AA112" s="594"/>
      <c r="AB112" s="594"/>
      <c r="AC112" s="594"/>
      <c r="AD112" s="594"/>
      <c r="AE112" s="594"/>
      <c r="AF112" s="594"/>
      <c r="AG112" s="595"/>
      <c r="AH112" s="389"/>
    </row>
    <row r="113" spans="1:34" ht="16.5" customHeight="1">
      <c r="A113" s="389"/>
      <c r="B113" s="636" t="s">
        <v>202</v>
      </c>
      <c r="C113" s="637"/>
      <c r="D113" s="637"/>
      <c r="E113" s="637"/>
      <c r="F113" s="637"/>
      <c r="G113" s="637"/>
      <c r="H113" s="637"/>
      <c r="I113" s="638"/>
      <c r="J113" s="593"/>
      <c r="K113" s="594"/>
      <c r="L113" s="594"/>
      <c r="M113" s="594"/>
      <c r="N113" s="594"/>
      <c r="O113" s="594"/>
      <c r="P113" s="594"/>
      <c r="Q113" s="594"/>
      <c r="R113" s="594"/>
      <c r="S113" s="594"/>
      <c r="T113" s="594"/>
      <c r="U113" s="595"/>
      <c r="V113" s="593"/>
      <c r="W113" s="594"/>
      <c r="X113" s="594"/>
      <c r="Y113" s="594"/>
      <c r="Z113" s="594"/>
      <c r="AA113" s="594"/>
      <c r="AB113" s="594"/>
      <c r="AC113" s="594"/>
      <c r="AD113" s="594"/>
      <c r="AE113" s="594"/>
      <c r="AF113" s="594"/>
      <c r="AG113" s="595"/>
      <c r="AH113" s="389"/>
    </row>
    <row r="114" spans="1:34" ht="16.5" customHeight="1">
      <c r="A114" s="389"/>
      <c r="B114" s="445"/>
      <c r="C114" s="445"/>
      <c r="D114" s="445"/>
      <c r="E114" s="445"/>
      <c r="F114" s="445"/>
      <c r="G114" s="445"/>
      <c r="H114" s="445"/>
      <c r="I114" s="445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  <c r="AH114" s="389"/>
    </row>
    <row r="115" spans="1:34" ht="12.75">
      <c r="A115" s="389"/>
      <c r="B115" s="639" t="s">
        <v>206</v>
      </c>
      <c r="C115" s="639"/>
      <c r="D115" s="639"/>
      <c r="E115" s="639"/>
      <c r="F115" s="639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39"/>
      <c r="V115" s="639"/>
      <c r="W115" s="639"/>
      <c r="X115" s="639"/>
      <c r="Y115" s="639"/>
      <c r="Z115" s="639"/>
      <c r="AA115" s="639"/>
      <c r="AB115" s="639"/>
      <c r="AC115" s="639"/>
      <c r="AD115" s="639"/>
      <c r="AE115" s="639"/>
      <c r="AF115" s="639"/>
      <c r="AG115" s="639"/>
      <c r="AH115" s="389"/>
    </row>
    <row r="116" spans="1:34" ht="30" customHeight="1">
      <c r="A116" s="389"/>
      <c r="B116" s="640" t="s">
        <v>207</v>
      </c>
      <c r="C116" s="641"/>
      <c r="D116" s="641"/>
      <c r="E116" s="641"/>
      <c r="F116" s="641"/>
      <c r="G116" s="641"/>
      <c r="H116" s="641"/>
      <c r="I116" s="642"/>
      <c r="J116" s="593"/>
      <c r="K116" s="594"/>
      <c r="L116" s="594"/>
      <c r="M116" s="594"/>
      <c r="N116" s="594"/>
      <c r="O116" s="594"/>
      <c r="P116" s="594"/>
      <c r="Q116" s="594"/>
      <c r="R116" s="594"/>
      <c r="S116" s="594"/>
      <c r="T116" s="594"/>
      <c r="U116" s="595"/>
      <c r="V116" s="593"/>
      <c r="W116" s="594"/>
      <c r="X116" s="594"/>
      <c r="Y116" s="594"/>
      <c r="Z116" s="594"/>
      <c r="AA116" s="594"/>
      <c r="AB116" s="594"/>
      <c r="AC116" s="594"/>
      <c r="AD116" s="594"/>
      <c r="AE116" s="594"/>
      <c r="AF116" s="594"/>
      <c r="AG116" s="595"/>
      <c r="AH116" s="389"/>
    </row>
    <row r="117" spans="1:34" ht="25.5" customHeight="1">
      <c r="A117" s="389"/>
      <c r="B117" s="633" t="s">
        <v>539</v>
      </c>
      <c r="C117" s="634"/>
      <c r="D117" s="634"/>
      <c r="E117" s="634"/>
      <c r="F117" s="634"/>
      <c r="G117" s="634"/>
      <c r="H117" s="634"/>
      <c r="I117" s="635"/>
      <c r="J117" s="593"/>
      <c r="K117" s="594"/>
      <c r="L117" s="594"/>
      <c r="M117" s="594"/>
      <c r="N117" s="594"/>
      <c r="O117" s="594"/>
      <c r="P117" s="594"/>
      <c r="Q117" s="594"/>
      <c r="R117" s="594"/>
      <c r="S117" s="594"/>
      <c r="T117" s="594"/>
      <c r="U117" s="595"/>
      <c r="V117" s="593"/>
      <c r="W117" s="594"/>
      <c r="X117" s="594"/>
      <c r="Y117" s="594"/>
      <c r="Z117" s="594"/>
      <c r="AA117" s="594"/>
      <c r="AB117" s="594"/>
      <c r="AC117" s="594"/>
      <c r="AD117" s="594"/>
      <c r="AE117" s="594"/>
      <c r="AF117" s="594"/>
      <c r="AG117" s="595"/>
      <c r="AH117" s="389"/>
    </row>
    <row r="118" spans="1:34" ht="12.75">
      <c r="A118" s="389"/>
      <c r="B118" s="636" t="s">
        <v>201</v>
      </c>
      <c r="C118" s="637"/>
      <c r="D118" s="637"/>
      <c r="E118" s="637"/>
      <c r="F118" s="637"/>
      <c r="G118" s="637"/>
      <c r="H118" s="637"/>
      <c r="I118" s="638"/>
      <c r="J118" s="593"/>
      <c r="K118" s="594"/>
      <c r="L118" s="594"/>
      <c r="M118" s="594"/>
      <c r="N118" s="594"/>
      <c r="O118" s="594"/>
      <c r="P118" s="594"/>
      <c r="Q118" s="594"/>
      <c r="R118" s="594"/>
      <c r="S118" s="594"/>
      <c r="T118" s="594"/>
      <c r="U118" s="595"/>
      <c r="V118" s="593"/>
      <c r="W118" s="594"/>
      <c r="X118" s="594"/>
      <c r="Y118" s="594"/>
      <c r="Z118" s="594"/>
      <c r="AA118" s="594"/>
      <c r="AB118" s="594"/>
      <c r="AC118" s="594"/>
      <c r="AD118" s="594"/>
      <c r="AE118" s="594"/>
      <c r="AF118" s="594"/>
      <c r="AG118" s="595"/>
      <c r="AH118" s="389"/>
    </row>
    <row r="119" spans="1:34" ht="23.25" customHeight="1">
      <c r="A119" s="389"/>
      <c r="B119" s="630" t="s">
        <v>538</v>
      </c>
      <c r="C119" s="631"/>
      <c r="D119" s="631"/>
      <c r="E119" s="631"/>
      <c r="F119" s="631"/>
      <c r="G119" s="631"/>
      <c r="H119" s="631"/>
      <c r="I119" s="632"/>
      <c r="J119" s="593"/>
      <c r="K119" s="594"/>
      <c r="L119" s="594"/>
      <c r="M119" s="594"/>
      <c r="N119" s="594"/>
      <c r="O119" s="594"/>
      <c r="P119" s="594"/>
      <c r="Q119" s="594"/>
      <c r="R119" s="594"/>
      <c r="S119" s="594"/>
      <c r="T119" s="594"/>
      <c r="U119" s="595"/>
      <c r="V119" s="593"/>
      <c r="W119" s="594"/>
      <c r="X119" s="594"/>
      <c r="Y119" s="594"/>
      <c r="Z119" s="594"/>
      <c r="AA119" s="594"/>
      <c r="AB119" s="594"/>
      <c r="AC119" s="594"/>
      <c r="AD119" s="594"/>
      <c r="AE119" s="594"/>
      <c r="AF119" s="594"/>
      <c r="AG119" s="595"/>
      <c r="AH119" s="389"/>
    </row>
    <row r="120" spans="1:34" ht="12.75">
      <c r="A120" s="389"/>
      <c r="B120" s="636" t="s">
        <v>202</v>
      </c>
      <c r="C120" s="637"/>
      <c r="D120" s="637"/>
      <c r="E120" s="637"/>
      <c r="F120" s="637"/>
      <c r="G120" s="637"/>
      <c r="H120" s="637"/>
      <c r="I120" s="638"/>
      <c r="J120" s="593"/>
      <c r="K120" s="594"/>
      <c r="L120" s="594"/>
      <c r="M120" s="594"/>
      <c r="N120" s="594"/>
      <c r="O120" s="594"/>
      <c r="P120" s="594"/>
      <c r="Q120" s="594"/>
      <c r="R120" s="594"/>
      <c r="S120" s="594"/>
      <c r="T120" s="594"/>
      <c r="U120" s="595"/>
      <c r="V120" s="593"/>
      <c r="W120" s="594"/>
      <c r="X120" s="594"/>
      <c r="Y120" s="594"/>
      <c r="Z120" s="594"/>
      <c r="AA120" s="594"/>
      <c r="AB120" s="594"/>
      <c r="AC120" s="594"/>
      <c r="AD120" s="594"/>
      <c r="AE120" s="594"/>
      <c r="AF120" s="594"/>
      <c r="AG120" s="595"/>
      <c r="AH120" s="389"/>
    </row>
    <row r="121" spans="1:34" ht="30" customHeight="1">
      <c r="A121" s="389"/>
      <c r="B121" s="640" t="s">
        <v>207</v>
      </c>
      <c r="C121" s="641"/>
      <c r="D121" s="641"/>
      <c r="E121" s="641"/>
      <c r="F121" s="641"/>
      <c r="G121" s="641"/>
      <c r="H121" s="641"/>
      <c r="I121" s="642"/>
      <c r="J121" s="593"/>
      <c r="K121" s="594"/>
      <c r="L121" s="594"/>
      <c r="M121" s="594"/>
      <c r="N121" s="594"/>
      <c r="O121" s="594"/>
      <c r="P121" s="594"/>
      <c r="Q121" s="594"/>
      <c r="R121" s="594"/>
      <c r="S121" s="594"/>
      <c r="T121" s="594"/>
      <c r="U121" s="595"/>
      <c r="V121" s="593"/>
      <c r="W121" s="594"/>
      <c r="X121" s="594"/>
      <c r="Y121" s="594"/>
      <c r="Z121" s="594"/>
      <c r="AA121" s="594"/>
      <c r="AB121" s="594"/>
      <c r="AC121" s="594"/>
      <c r="AD121" s="594"/>
      <c r="AE121" s="594"/>
      <c r="AF121" s="594"/>
      <c r="AG121" s="595"/>
      <c r="AH121" s="389"/>
    </row>
    <row r="122" spans="1:34" ht="25.5" customHeight="1">
      <c r="A122" s="389"/>
      <c r="B122" s="633" t="s">
        <v>539</v>
      </c>
      <c r="C122" s="634"/>
      <c r="D122" s="634"/>
      <c r="E122" s="634"/>
      <c r="F122" s="634"/>
      <c r="G122" s="634"/>
      <c r="H122" s="634"/>
      <c r="I122" s="635"/>
      <c r="J122" s="593"/>
      <c r="K122" s="594"/>
      <c r="L122" s="594"/>
      <c r="M122" s="594"/>
      <c r="N122" s="594"/>
      <c r="O122" s="594"/>
      <c r="P122" s="594"/>
      <c r="Q122" s="594"/>
      <c r="R122" s="594"/>
      <c r="S122" s="594"/>
      <c r="T122" s="594"/>
      <c r="U122" s="595"/>
      <c r="V122" s="593"/>
      <c r="W122" s="594"/>
      <c r="X122" s="594"/>
      <c r="Y122" s="594"/>
      <c r="Z122" s="594"/>
      <c r="AA122" s="594"/>
      <c r="AB122" s="594"/>
      <c r="AC122" s="594"/>
      <c r="AD122" s="594"/>
      <c r="AE122" s="594"/>
      <c r="AF122" s="594"/>
      <c r="AG122" s="595"/>
      <c r="AH122" s="389"/>
    </row>
    <row r="123" spans="1:34" ht="12.75">
      <c r="A123" s="389"/>
      <c r="B123" s="636" t="s">
        <v>201</v>
      </c>
      <c r="C123" s="637"/>
      <c r="D123" s="637"/>
      <c r="E123" s="637"/>
      <c r="F123" s="637"/>
      <c r="G123" s="637"/>
      <c r="H123" s="637"/>
      <c r="I123" s="638"/>
      <c r="J123" s="593"/>
      <c r="K123" s="594"/>
      <c r="L123" s="594"/>
      <c r="M123" s="594"/>
      <c r="N123" s="594"/>
      <c r="O123" s="594"/>
      <c r="P123" s="594"/>
      <c r="Q123" s="594"/>
      <c r="R123" s="594"/>
      <c r="S123" s="594"/>
      <c r="T123" s="594"/>
      <c r="U123" s="595"/>
      <c r="V123" s="593"/>
      <c r="W123" s="594"/>
      <c r="X123" s="594"/>
      <c r="Y123" s="594"/>
      <c r="Z123" s="594"/>
      <c r="AA123" s="594"/>
      <c r="AB123" s="594"/>
      <c r="AC123" s="594"/>
      <c r="AD123" s="594"/>
      <c r="AE123" s="594"/>
      <c r="AF123" s="594"/>
      <c r="AG123" s="595"/>
      <c r="AH123" s="389"/>
    </row>
    <row r="124" spans="1:34" ht="23.25" customHeight="1">
      <c r="A124" s="389"/>
      <c r="B124" s="630" t="s">
        <v>538</v>
      </c>
      <c r="C124" s="631"/>
      <c r="D124" s="631"/>
      <c r="E124" s="631"/>
      <c r="F124" s="631"/>
      <c r="G124" s="631"/>
      <c r="H124" s="631"/>
      <c r="I124" s="632"/>
      <c r="J124" s="593"/>
      <c r="K124" s="594"/>
      <c r="L124" s="594"/>
      <c r="M124" s="594"/>
      <c r="N124" s="594"/>
      <c r="O124" s="594"/>
      <c r="P124" s="594"/>
      <c r="Q124" s="594"/>
      <c r="R124" s="594"/>
      <c r="S124" s="594"/>
      <c r="T124" s="594"/>
      <c r="U124" s="595"/>
      <c r="V124" s="593"/>
      <c r="W124" s="594"/>
      <c r="X124" s="594"/>
      <c r="Y124" s="594"/>
      <c r="Z124" s="594"/>
      <c r="AA124" s="594"/>
      <c r="AB124" s="594"/>
      <c r="AC124" s="594"/>
      <c r="AD124" s="594"/>
      <c r="AE124" s="594"/>
      <c r="AF124" s="594"/>
      <c r="AG124" s="595"/>
      <c r="AH124" s="389"/>
    </row>
    <row r="125" spans="1:34" ht="12.75">
      <c r="A125" s="389"/>
      <c r="B125" s="636" t="s">
        <v>202</v>
      </c>
      <c r="C125" s="637"/>
      <c r="D125" s="637"/>
      <c r="E125" s="637"/>
      <c r="F125" s="637"/>
      <c r="G125" s="637"/>
      <c r="H125" s="637"/>
      <c r="I125" s="638"/>
      <c r="J125" s="593"/>
      <c r="K125" s="594"/>
      <c r="L125" s="594"/>
      <c r="M125" s="594"/>
      <c r="N125" s="594"/>
      <c r="O125" s="594"/>
      <c r="P125" s="594"/>
      <c r="Q125" s="594"/>
      <c r="R125" s="594"/>
      <c r="S125" s="594"/>
      <c r="T125" s="594"/>
      <c r="U125" s="595"/>
      <c r="V125" s="593"/>
      <c r="W125" s="594"/>
      <c r="X125" s="594"/>
      <c r="Y125" s="594"/>
      <c r="Z125" s="594"/>
      <c r="AA125" s="594"/>
      <c r="AB125" s="594"/>
      <c r="AC125" s="594"/>
      <c r="AD125" s="594"/>
      <c r="AE125" s="594"/>
      <c r="AF125" s="594"/>
      <c r="AG125" s="595"/>
      <c r="AH125" s="389"/>
    </row>
    <row r="126" spans="1:34" ht="30" customHeight="1">
      <c r="A126" s="389"/>
      <c r="B126" s="640" t="s">
        <v>207</v>
      </c>
      <c r="C126" s="641"/>
      <c r="D126" s="641"/>
      <c r="E126" s="641"/>
      <c r="F126" s="641"/>
      <c r="G126" s="641"/>
      <c r="H126" s="641"/>
      <c r="I126" s="642"/>
      <c r="J126" s="593"/>
      <c r="K126" s="594"/>
      <c r="L126" s="594"/>
      <c r="M126" s="594"/>
      <c r="N126" s="594"/>
      <c r="O126" s="594"/>
      <c r="P126" s="594"/>
      <c r="Q126" s="594"/>
      <c r="R126" s="594"/>
      <c r="S126" s="594"/>
      <c r="T126" s="594"/>
      <c r="U126" s="595"/>
      <c r="V126" s="593"/>
      <c r="W126" s="594"/>
      <c r="X126" s="594"/>
      <c r="Y126" s="594"/>
      <c r="Z126" s="594"/>
      <c r="AA126" s="594"/>
      <c r="AB126" s="594"/>
      <c r="AC126" s="594"/>
      <c r="AD126" s="594"/>
      <c r="AE126" s="594"/>
      <c r="AF126" s="594"/>
      <c r="AG126" s="595"/>
      <c r="AH126" s="389"/>
    </row>
    <row r="127" spans="1:34" ht="25.5" customHeight="1">
      <c r="A127" s="389"/>
      <c r="B127" s="633" t="s">
        <v>539</v>
      </c>
      <c r="C127" s="634"/>
      <c r="D127" s="634"/>
      <c r="E127" s="634"/>
      <c r="F127" s="634"/>
      <c r="G127" s="634"/>
      <c r="H127" s="634"/>
      <c r="I127" s="635"/>
      <c r="J127" s="593"/>
      <c r="K127" s="594"/>
      <c r="L127" s="594"/>
      <c r="M127" s="594"/>
      <c r="N127" s="594"/>
      <c r="O127" s="594"/>
      <c r="P127" s="594"/>
      <c r="Q127" s="594"/>
      <c r="R127" s="594"/>
      <c r="S127" s="594"/>
      <c r="T127" s="594"/>
      <c r="U127" s="595"/>
      <c r="V127" s="593"/>
      <c r="W127" s="594"/>
      <c r="X127" s="594"/>
      <c r="Y127" s="594"/>
      <c r="Z127" s="594"/>
      <c r="AA127" s="594"/>
      <c r="AB127" s="594"/>
      <c r="AC127" s="594"/>
      <c r="AD127" s="594"/>
      <c r="AE127" s="594"/>
      <c r="AF127" s="594"/>
      <c r="AG127" s="595"/>
      <c r="AH127" s="389"/>
    </row>
    <row r="128" spans="1:34" ht="12.75">
      <c r="A128" s="389"/>
      <c r="B128" s="636" t="s">
        <v>201</v>
      </c>
      <c r="C128" s="637"/>
      <c r="D128" s="637"/>
      <c r="E128" s="637"/>
      <c r="F128" s="637"/>
      <c r="G128" s="637"/>
      <c r="H128" s="637"/>
      <c r="I128" s="638"/>
      <c r="J128" s="593"/>
      <c r="K128" s="594"/>
      <c r="L128" s="594"/>
      <c r="M128" s="594"/>
      <c r="N128" s="594"/>
      <c r="O128" s="594"/>
      <c r="P128" s="594"/>
      <c r="Q128" s="594"/>
      <c r="R128" s="594"/>
      <c r="S128" s="594"/>
      <c r="T128" s="594"/>
      <c r="U128" s="595"/>
      <c r="V128" s="593"/>
      <c r="W128" s="594"/>
      <c r="X128" s="594"/>
      <c r="Y128" s="594"/>
      <c r="Z128" s="594"/>
      <c r="AA128" s="594"/>
      <c r="AB128" s="594"/>
      <c r="AC128" s="594"/>
      <c r="AD128" s="594"/>
      <c r="AE128" s="594"/>
      <c r="AF128" s="594"/>
      <c r="AG128" s="595"/>
      <c r="AH128" s="389"/>
    </row>
    <row r="129" spans="1:34" ht="23.25" customHeight="1">
      <c r="A129" s="389"/>
      <c r="B129" s="630" t="s">
        <v>538</v>
      </c>
      <c r="C129" s="631"/>
      <c r="D129" s="631"/>
      <c r="E129" s="631"/>
      <c r="F129" s="631"/>
      <c r="G129" s="631"/>
      <c r="H129" s="631"/>
      <c r="I129" s="632"/>
      <c r="J129" s="593"/>
      <c r="K129" s="594"/>
      <c r="L129" s="594"/>
      <c r="M129" s="594"/>
      <c r="N129" s="594"/>
      <c r="O129" s="594"/>
      <c r="P129" s="594"/>
      <c r="Q129" s="594"/>
      <c r="R129" s="594"/>
      <c r="S129" s="594"/>
      <c r="T129" s="594"/>
      <c r="U129" s="595"/>
      <c r="V129" s="593"/>
      <c r="W129" s="594"/>
      <c r="X129" s="594"/>
      <c r="Y129" s="594"/>
      <c r="Z129" s="594"/>
      <c r="AA129" s="594"/>
      <c r="AB129" s="594"/>
      <c r="AC129" s="594"/>
      <c r="AD129" s="594"/>
      <c r="AE129" s="594"/>
      <c r="AF129" s="594"/>
      <c r="AG129" s="595"/>
      <c r="AH129" s="389"/>
    </row>
    <row r="130" spans="1:34" ht="12.75">
      <c r="A130" s="389"/>
      <c r="B130" s="636" t="s">
        <v>202</v>
      </c>
      <c r="C130" s="637"/>
      <c r="D130" s="637"/>
      <c r="E130" s="637"/>
      <c r="F130" s="637"/>
      <c r="G130" s="637"/>
      <c r="H130" s="637"/>
      <c r="I130" s="638"/>
      <c r="J130" s="593"/>
      <c r="K130" s="594"/>
      <c r="L130" s="594"/>
      <c r="M130" s="594"/>
      <c r="N130" s="594"/>
      <c r="O130" s="594"/>
      <c r="P130" s="594"/>
      <c r="Q130" s="594"/>
      <c r="R130" s="594"/>
      <c r="S130" s="594"/>
      <c r="T130" s="594"/>
      <c r="U130" s="595"/>
      <c r="V130" s="593"/>
      <c r="W130" s="594"/>
      <c r="X130" s="594"/>
      <c r="Y130" s="594"/>
      <c r="Z130" s="594"/>
      <c r="AA130" s="594"/>
      <c r="AB130" s="594"/>
      <c r="AC130" s="594"/>
      <c r="AD130" s="594"/>
      <c r="AE130" s="594"/>
      <c r="AF130" s="594"/>
      <c r="AG130" s="595"/>
      <c r="AH130" s="389"/>
    </row>
    <row r="131" spans="1:34" ht="12.75">
      <c r="A131" s="389"/>
      <c r="B131" s="639" t="s">
        <v>209</v>
      </c>
      <c r="C131" s="639"/>
      <c r="D131" s="639"/>
      <c r="E131" s="639"/>
      <c r="F131" s="639"/>
      <c r="G131" s="639"/>
      <c r="H131" s="639"/>
      <c r="I131" s="639"/>
      <c r="J131" s="639"/>
      <c r="K131" s="639"/>
      <c r="L131" s="639"/>
      <c r="M131" s="639"/>
      <c r="N131" s="639"/>
      <c r="O131" s="639"/>
      <c r="P131" s="639"/>
      <c r="Q131" s="639"/>
      <c r="R131" s="639"/>
      <c r="S131" s="639"/>
      <c r="T131" s="639"/>
      <c r="U131" s="639"/>
      <c r="V131" s="639"/>
      <c r="W131" s="639"/>
      <c r="X131" s="639"/>
      <c r="Y131" s="639"/>
      <c r="Z131" s="639"/>
      <c r="AA131" s="639"/>
      <c r="AB131" s="639"/>
      <c r="AC131" s="639"/>
      <c r="AD131" s="639"/>
      <c r="AE131" s="639"/>
      <c r="AF131" s="639"/>
      <c r="AG131" s="639"/>
      <c r="AH131" s="389"/>
    </row>
    <row r="132" spans="1:34" ht="27" customHeight="1">
      <c r="A132" s="389"/>
      <c r="B132" s="643" t="s">
        <v>210</v>
      </c>
      <c r="C132" s="644"/>
      <c r="D132" s="644"/>
      <c r="E132" s="644"/>
      <c r="F132" s="644"/>
      <c r="G132" s="644"/>
      <c r="H132" s="644"/>
      <c r="I132" s="645"/>
      <c r="J132" s="593"/>
      <c r="K132" s="594"/>
      <c r="L132" s="594"/>
      <c r="M132" s="594"/>
      <c r="N132" s="594"/>
      <c r="O132" s="594"/>
      <c r="P132" s="594"/>
      <c r="Q132" s="594"/>
      <c r="R132" s="594"/>
      <c r="S132" s="594"/>
      <c r="T132" s="594"/>
      <c r="U132" s="595"/>
      <c r="V132" s="593"/>
      <c r="W132" s="594"/>
      <c r="X132" s="594"/>
      <c r="Y132" s="594"/>
      <c r="Z132" s="594"/>
      <c r="AA132" s="594"/>
      <c r="AB132" s="594"/>
      <c r="AC132" s="594"/>
      <c r="AD132" s="594"/>
      <c r="AE132" s="594"/>
      <c r="AF132" s="594"/>
      <c r="AG132" s="595"/>
      <c r="AH132" s="389"/>
    </row>
    <row r="133" spans="1:34" ht="25.5" customHeight="1">
      <c r="A133" s="389"/>
      <c r="B133" s="633" t="s">
        <v>211</v>
      </c>
      <c r="C133" s="634"/>
      <c r="D133" s="634"/>
      <c r="E133" s="634"/>
      <c r="F133" s="634"/>
      <c r="G133" s="634"/>
      <c r="H133" s="634"/>
      <c r="I133" s="635"/>
      <c r="J133" s="593"/>
      <c r="K133" s="594"/>
      <c r="L133" s="594"/>
      <c r="M133" s="594"/>
      <c r="N133" s="594"/>
      <c r="O133" s="594"/>
      <c r="P133" s="594"/>
      <c r="Q133" s="594"/>
      <c r="R133" s="594"/>
      <c r="S133" s="594"/>
      <c r="T133" s="594"/>
      <c r="U133" s="595"/>
      <c r="V133" s="593"/>
      <c r="W133" s="594"/>
      <c r="X133" s="594"/>
      <c r="Y133" s="594"/>
      <c r="Z133" s="594"/>
      <c r="AA133" s="594"/>
      <c r="AB133" s="594"/>
      <c r="AC133" s="594"/>
      <c r="AD133" s="594"/>
      <c r="AE133" s="594"/>
      <c r="AF133" s="594"/>
      <c r="AG133" s="595"/>
      <c r="AH133" s="389"/>
    </row>
    <row r="134" spans="1:34" ht="12.75">
      <c r="A134" s="389"/>
      <c r="B134" s="636" t="s">
        <v>201</v>
      </c>
      <c r="C134" s="637"/>
      <c r="D134" s="637"/>
      <c r="E134" s="637"/>
      <c r="F134" s="637"/>
      <c r="G134" s="637"/>
      <c r="H134" s="637"/>
      <c r="I134" s="638"/>
      <c r="J134" s="593"/>
      <c r="K134" s="594"/>
      <c r="L134" s="594"/>
      <c r="M134" s="594"/>
      <c r="N134" s="594"/>
      <c r="O134" s="594"/>
      <c r="P134" s="594"/>
      <c r="Q134" s="594"/>
      <c r="R134" s="594"/>
      <c r="S134" s="594"/>
      <c r="T134" s="594"/>
      <c r="U134" s="595"/>
      <c r="V134" s="593"/>
      <c r="W134" s="594"/>
      <c r="X134" s="594"/>
      <c r="Y134" s="594"/>
      <c r="Z134" s="594"/>
      <c r="AA134" s="594"/>
      <c r="AB134" s="594"/>
      <c r="AC134" s="594"/>
      <c r="AD134" s="594"/>
      <c r="AE134" s="594"/>
      <c r="AF134" s="594"/>
      <c r="AG134" s="595"/>
      <c r="AH134" s="389"/>
    </row>
    <row r="135" spans="1:34" ht="12.75">
      <c r="A135" s="389"/>
      <c r="B135" s="636" t="s">
        <v>202</v>
      </c>
      <c r="C135" s="637"/>
      <c r="D135" s="637"/>
      <c r="E135" s="637"/>
      <c r="F135" s="637"/>
      <c r="G135" s="637"/>
      <c r="H135" s="637"/>
      <c r="I135" s="638"/>
      <c r="J135" s="593"/>
      <c r="K135" s="594"/>
      <c r="L135" s="594"/>
      <c r="M135" s="594"/>
      <c r="N135" s="594"/>
      <c r="O135" s="594"/>
      <c r="P135" s="594"/>
      <c r="Q135" s="594"/>
      <c r="R135" s="594"/>
      <c r="S135" s="594"/>
      <c r="T135" s="594"/>
      <c r="U135" s="595"/>
      <c r="V135" s="593"/>
      <c r="W135" s="594"/>
      <c r="X135" s="594"/>
      <c r="Y135" s="594"/>
      <c r="Z135" s="594"/>
      <c r="AA135" s="594"/>
      <c r="AB135" s="594"/>
      <c r="AC135" s="594"/>
      <c r="AD135" s="594"/>
      <c r="AE135" s="594"/>
      <c r="AF135" s="594"/>
      <c r="AG135" s="595"/>
      <c r="AH135" s="389"/>
    </row>
    <row r="136" spans="1:34" ht="27" customHeight="1">
      <c r="A136" s="389"/>
      <c r="B136" s="643" t="s">
        <v>210</v>
      </c>
      <c r="C136" s="644"/>
      <c r="D136" s="644"/>
      <c r="E136" s="644"/>
      <c r="F136" s="644"/>
      <c r="G136" s="644"/>
      <c r="H136" s="644"/>
      <c r="I136" s="645"/>
      <c r="J136" s="593"/>
      <c r="K136" s="594"/>
      <c r="L136" s="594"/>
      <c r="M136" s="594"/>
      <c r="N136" s="594"/>
      <c r="O136" s="594"/>
      <c r="P136" s="594"/>
      <c r="Q136" s="594"/>
      <c r="R136" s="594"/>
      <c r="S136" s="594"/>
      <c r="T136" s="594"/>
      <c r="U136" s="595"/>
      <c r="V136" s="593"/>
      <c r="W136" s="594"/>
      <c r="X136" s="594"/>
      <c r="Y136" s="594"/>
      <c r="Z136" s="594"/>
      <c r="AA136" s="594"/>
      <c r="AB136" s="594"/>
      <c r="AC136" s="594"/>
      <c r="AD136" s="594"/>
      <c r="AE136" s="594"/>
      <c r="AF136" s="594"/>
      <c r="AG136" s="595"/>
      <c r="AH136" s="389"/>
    </row>
    <row r="137" spans="1:34" ht="25.5" customHeight="1">
      <c r="A137" s="389"/>
      <c r="B137" s="633" t="s">
        <v>211</v>
      </c>
      <c r="C137" s="634"/>
      <c r="D137" s="634"/>
      <c r="E137" s="634"/>
      <c r="F137" s="634"/>
      <c r="G137" s="634"/>
      <c r="H137" s="634"/>
      <c r="I137" s="635"/>
      <c r="J137" s="593"/>
      <c r="K137" s="594"/>
      <c r="L137" s="594"/>
      <c r="M137" s="594"/>
      <c r="N137" s="594"/>
      <c r="O137" s="594"/>
      <c r="P137" s="594"/>
      <c r="Q137" s="594"/>
      <c r="R137" s="594"/>
      <c r="S137" s="594"/>
      <c r="T137" s="594"/>
      <c r="U137" s="595"/>
      <c r="V137" s="593"/>
      <c r="W137" s="594"/>
      <c r="X137" s="594"/>
      <c r="Y137" s="594"/>
      <c r="Z137" s="594"/>
      <c r="AA137" s="594"/>
      <c r="AB137" s="594"/>
      <c r="AC137" s="594"/>
      <c r="AD137" s="594"/>
      <c r="AE137" s="594"/>
      <c r="AF137" s="594"/>
      <c r="AG137" s="595"/>
      <c r="AH137" s="389"/>
    </row>
    <row r="138" spans="1:34" ht="12.75">
      <c r="A138" s="389"/>
      <c r="B138" s="636" t="s">
        <v>201</v>
      </c>
      <c r="C138" s="637"/>
      <c r="D138" s="637"/>
      <c r="E138" s="637"/>
      <c r="F138" s="637"/>
      <c r="G138" s="637"/>
      <c r="H138" s="637"/>
      <c r="I138" s="638"/>
      <c r="J138" s="593"/>
      <c r="K138" s="594"/>
      <c r="L138" s="594"/>
      <c r="M138" s="594"/>
      <c r="N138" s="594"/>
      <c r="O138" s="594"/>
      <c r="P138" s="594"/>
      <c r="Q138" s="594"/>
      <c r="R138" s="594"/>
      <c r="S138" s="594"/>
      <c r="T138" s="594"/>
      <c r="U138" s="595"/>
      <c r="V138" s="593"/>
      <c r="W138" s="594"/>
      <c r="X138" s="594"/>
      <c r="Y138" s="594"/>
      <c r="Z138" s="594"/>
      <c r="AA138" s="594"/>
      <c r="AB138" s="594"/>
      <c r="AC138" s="594"/>
      <c r="AD138" s="594"/>
      <c r="AE138" s="594"/>
      <c r="AF138" s="594"/>
      <c r="AG138" s="595"/>
      <c r="AH138" s="389"/>
    </row>
    <row r="139" spans="1:34" ht="12.75">
      <c r="A139" s="389"/>
      <c r="B139" s="636" t="s">
        <v>202</v>
      </c>
      <c r="C139" s="637"/>
      <c r="D139" s="637"/>
      <c r="E139" s="637"/>
      <c r="F139" s="637"/>
      <c r="G139" s="637"/>
      <c r="H139" s="637"/>
      <c r="I139" s="638"/>
      <c r="J139" s="593"/>
      <c r="K139" s="594"/>
      <c r="L139" s="594"/>
      <c r="M139" s="594"/>
      <c r="N139" s="594"/>
      <c r="O139" s="594"/>
      <c r="P139" s="594"/>
      <c r="Q139" s="594"/>
      <c r="R139" s="594"/>
      <c r="S139" s="594"/>
      <c r="T139" s="594"/>
      <c r="U139" s="595"/>
      <c r="V139" s="593"/>
      <c r="W139" s="594"/>
      <c r="X139" s="594"/>
      <c r="Y139" s="594"/>
      <c r="Z139" s="594"/>
      <c r="AA139" s="594"/>
      <c r="AB139" s="594"/>
      <c r="AC139" s="594"/>
      <c r="AD139" s="594"/>
      <c r="AE139" s="594"/>
      <c r="AF139" s="594"/>
      <c r="AG139" s="595"/>
      <c r="AH139" s="389"/>
    </row>
    <row r="140" spans="1:34" ht="27" customHeight="1">
      <c r="A140" s="389"/>
      <c r="B140" s="643" t="s">
        <v>210</v>
      </c>
      <c r="C140" s="644"/>
      <c r="D140" s="644"/>
      <c r="E140" s="644"/>
      <c r="F140" s="644"/>
      <c r="G140" s="644"/>
      <c r="H140" s="644"/>
      <c r="I140" s="645"/>
      <c r="J140" s="593"/>
      <c r="K140" s="594"/>
      <c r="L140" s="594"/>
      <c r="M140" s="594"/>
      <c r="N140" s="594"/>
      <c r="O140" s="594"/>
      <c r="P140" s="594"/>
      <c r="Q140" s="594"/>
      <c r="R140" s="594"/>
      <c r="S140" s="594"/>
      <c r="T140" s="594"/>
      <c r="U140" s="595"/>
      <c r="V140" s="593"/>
      <c r="W140" s="594"/>
      <c r="X140" s="594"/>
      <c r="Y140" s="594"/>
      <c r="Z140" s="594"/>
      <c r="AA140" s="594"/>
      <c r="AB140" s="594"/>
      <c r="AC140" s="594"/>
      <c r="AD140" s="594"/>
      <c r="AE140" s="594"/>
      <c r="AF140" s="594"/>
      <c r="AG140" s="595"/>
      <c r="AH140" s="389"/>
    </row>
    <row r="141" spans="1:34" ht="25.5" customHeight="1">
      <c r="A141" s="389"/>
      <c r="B141" s="633" t="s">
        <v>211</v>
      </c>
      <c r="C141" s="634"/>
      <c r="D141" s="634"/>
      <c r="E141" s="634"/>
      <c r="F141" s="634"/>
      <c r="G141" s="634"/>
      <c r="H141" s="634"/>
      <c r="I141" s="635"/>
      <c r="J141" s="593"/>
      <c r="K141" s="594"/>
      <c r="L141" s="594"/>
      <c r="M141" s="594"/>
      <c r="N141" s="594"/>
      <c r="O141" s="594"/>
      <c r="P141" s="594"/>
      <c r="Q141" s="594"/>
      <c r="R141" s="594"/>
      <c r="S141" s="594"/>
      <c r="T141" s="594"/>
      <c r="U141" s="595"/>
      <c r="V141" s="593"/>
      <c r="W141" s="594"/>
      <c r="X141" s="594"/>
      <c r="Y141" s="594"/>
      <c r="Z141" s="594"/>
      <c r="AA141" s="594"/>
      <c r="AB141" s="594"/>
      <c r="AC141" s="594"/>
      <c r="AD141" s="594"/>
      <c r="AE141" s="594"/>
      <c r="AF141" s="594"/>
      <c r="AG141" s="595"/>
      <c r="AH141" s="389"/>
    </row>
    <row r="142" spans="1:34" ht="12.75">
      <c r="A142" s="389"/>
      <c r="B142" s="636" t="s">
        <v>201</v>
      </c>
      <c r="C142" s="637"/>
      <c r="D142" s="637"/>
      <c r="E142" s="637"/>
      <c r="F142" s="637"/>
      <c r="G142" s="637"/>
      <c r="H142" s="637"/>
      <c r="I142" s="638"/>
      <c r="J142" s="593"/>
      <c r="K142" s="594"/>
      <c r="L142" s="594"/>
      <c r="M142" s="594"/>
      <c r="N142" s="594"/>
      <c r="O142" s="594"/>
      <c r="P142" s="594"/>
      <c r="Q142" s="594"/>
      <c r="R142" s="594"/>
      <c r="S142" s="594"/>
      <c r="T142" s="594"/>
      <c r="U142" s="595"/>
      <c r="V142" s="593"/>
      <c r="W142" s="594"/>
      <c r="X142" s="594"/>
      <c r="Y142" s="594"/>
      <c r="Z142" s="594"/>
      <c r="AA142" s="594"/>
      <c r="AB142" s="594"/>
      <c r="AC142" s="594"/>
      <c r="AD142" s="594"/>
      <c r="AE142" s="594"/>
      <c r="AF142" s="594"/>
      <c r="AG142" s="595"/>
      <c r="AH142" s="389"/>
    </row>
    <row r="143" spans="1:34" ht="12.75">
      <c r="A143" s="389"/>
      <c r="B143" s="636" t="s">
        <v>202</v>
      </c>
      <c r="C143" s="637"/>
      <c r="D143" s="637"/>
      <c r="E143" s="637"/>
      <c r="F143" s="637"/>
      <c r="G143" s="637"/>
      <c r="H143" s="637"/>
      <c r="I143" s="638"/>
      <c r="J143" s="593"/>
      <c r="K143" s="594"/>
      <c r="L143" s="594"/>
      <c r="M143" s="594"/>
      <c r="N143" s="594"/>
      <c r="O143" s="594"/>
      <c r="P143" s="594"/>
      <c r="Q143" s="594"/>
      <c r="R143" s="594"/>
      <c r="S143" s="594"/>
      <c r="T143" s="594"/>
      <c r="U143" s="595"/>
      <c r="V143" s="593"/>
      <c r="W143" s="594"/>
      <c r="X143" s="594"/>
      <c r="Y143" s="594"/>
      <c r="Z143" s="594"/>
      <c r="AA143" s="594"/>
      <c r="AB143" s="594"/>
      <c r="AC143" s="594"/>
      <c r="AD143" s="594"/>
      <c r="AE143" s="594"/>
      <c r="AF143" s="594"/>
      <c r="AG143" s="595"/>
      <c r="AH143" s="389"/>
    </row>
    <row r="144" spans="1:34" ht="12.75">
      <c r="A144" s="389"/>
      <c r="B144" s="639" t="s">
        <v>212</v>
      </c>
      <c r="C144" s="639"/>
      <c r="D144" s="639"/>
      <c r="E144" s="639"/>
      <c r="F144" s="639"/>
      <c r="G144" s="639"/>
      <c r="H144" s="639"/>
      <c r="I144" s="639"/>
      <c r="J144" s="639"/>
      <c r="K144" s="639"/>
      <c r="L144" s="639"/>
      <c r="M144" s="639"/>
      <c r="N144" s="639"/>
      <c r="O144" s="639"/>
      <c r="P144" s="639"/>
      <c r="Q144" s="639"/>
      <c r="R144" s="639"/>
      <c r="S144" s="639"/>
      <c r="T144" s="639"/>
      <c r="U144" s="639"/>
      <c r="V144" s="639"/>
      <c r="W144" s="639"/>
      <c r="X144" s="639"/>
      <c r="Y144" s="639"/>
      <c r="Z144" s="639"/>
      <c r="AA144" s="639"/>
      <c r="AB144" s="639"/>
      <c r="AC144" s="639"/>
      <c r="AD144" s="639"/>
      <c r="AE144" s="639"/>
      <c r="AF144" s="639"/>
      <c r="AG144" s="639"/>
      <c r="AH144" s="389"/>
    </row>
    <row r="145" spans="1:34" ht="26.25" customHeight="1">
      <c r="A145" s="389"/>
      <c r="B145" s="640" t="s">
        <v>207</v>
      </c>
      <c r="C145" s="641"/>
      <c r="D145" s="641"/>
      <c r="E145" s="641"/>
      <c r="F145" s="641"/>
      <c r="G145" s="641"/>
      <c r="H145" s="641"/>
      <c r="I145" s="642"/>
      <c r="J145" s="593"/>
      <c r="K145" s="594"/>
      <c r="L145" s="594"/>
      <c r="M145" s="594"/>
      <c r="N145" s="594"/>
      <c r="O145" s="594"/>
      <c r="P145" s="594"/>
      <c r="Q145" s="594"/>
      <c r="R145" s="594"/>
      <c r="S145" s="594"/>
      <c r="T145" s="594"/>
      <c r="U145" s="595"/>
      <c r="V145" s="593"/>
      <c r="W145" s="594"/>
      <c r="X145" s="594"/>
      <c r="Y145" s="594"/>
      <c r="Z145" s="594"/>
      <c r="AA145" s="594"/>
      <c r="AB145" s="594"/>
      <c r="AC145" s="594"/>
      <c r="AD145" s="594"/>
      <c r="AE145" s="594"/>
      <c r="AF145" s="594"/>
      <c r="AG145" s="595"/>
      <c r="AH145" s="389"/>
    </row>
    <row r="146" spans="1:34" ht="35.25" customHeight="1">
      <c r="A146" s="389"/>
      <c r="B146" s="633" t="s">
        <v>208</v>
      </c>
      <c r="C146" s="634"/>
      <c r="D146" s="634"/>
      <c r="E146" s="634"/>
      <c r="F146" s="634"/>
      <c r="G146" s="634"/>
      <c r="H146" s="634"/>
      <c r="I146" s="635"/>
      <c r="J146" s="593"/>
      <c r="K146" s="594"/>
      <c r="L146" s="594"/>
      <c r="M146" s="594"/>
      <c r="N146" s="594"/>
      <c r="O146" s="594"/>
      <c r="P146" s="594"/>
      <c r="Q146" s="594"/>
      <c r="R146" s="594"/>
      <c r="S146" s="594"/>
      <c r="T146" s="594"/>
      <c r="U146" s="595"/>
      <c r="V146" s="593"/>
      <c r="W146" s="594"/>
      <c r="X146" s="594"/>
      <c r="Y146" s="594"/>
      <c r="Z146" s="594"/>
      <c r="AA146" s="594"/>
      <c r="AB146" s="594"/>
      <c r="AC146" s="594"/>
      <c r="AD146" s="594"/>
      <c r="AE146" s="594"/>
      <c r="AF146" s="594"/>
      <c r="AG146" s="595"/>
      <c r="AH146" s="389"/>
    </row>
    <row r="147" spans="1:34" ht="12.75">
      <c r="A147" s="389"/>
      <c r="B147" s="636" t="s">
        <v>201</v>
      </c>
      <c r="C147" s="637"/>
      <c r="D147" s="637"/>
      <c r="E147" s="637"/>
      <c r="F147" s="637"/>
      <c r="G147" s="637"/>
      <c r="H147" s="637"/>
      <c r="I147" s="638"/>
      <c r="J147" s="593"/>
      <c r="K147" s="594"/>
      <c r="L147" s="594"/>
      <c r="M147" s="594"/>
      <c r="N147" s="594"/>
      <c r="O147" s="594"/>
      <c r="P147" s="594"/>
      <c r="Q147" s="594"/>
      <c r="R147" s="594"/>
      <c r="S147" s="594"/>
      <c r="T147" s="594"/>
      <c r="U147" s="595"/>
      <c r="V147" s="593"/>
      <c r="W147" s="594"/>
      <c r="X147" s="594"/>
      <c r="Y147" s="594"/>
      <c r="Z147" s="594"/>
      <c r="AA147" s="594"/>
      <c r="AB147" s="594"/>
      <c r="AC147" s="594"/>
      <c r="AD147" s="594"/>
      <c r="AE147" s="594"/>
      <c r="AF147" s="594"/>
      <c r="AG147" s="595"/>
      <c r="AH147" s="389"/>
    </row>
    <row r="148" spans="1:34" ht="12.75">
      <c r="A148" s="389"/>
      <c r="B148" s="636" t="s">
        <v>202</v>
      </c>
      <c r="C148" s="637"/>
      <c r="D148" s="637"/>
      <c r="E148" s="637"/>
      <c r="F148" s="637"/>
      <c r="G148" s="637"/>
      <c r="H148" s="637"/>
      <c r="I148" s="638"/>
      <c r="J148" s="593"/>
      <c r="K148" s="594"/>
      <c r="L148" s="594"/>
      <c r="M148" s="594"/>
      <c r="N148" s="594"/>
      <c r="O148" s="594"/>
      <c r="P148" s="594"/>
      <c r="Q148" s="594"/>
      <c r="R148" s="594"/>
      <c r="S148" s="594"/>
      <c r="T148" s="594"/>
      <c r="U148" s="595"/>
      <c r="V148" s="593"/>
      <c r="W148" s="594"/>
      <c r="X148" s="594"/>
      <c r="Y148" s="594"/>
      <c r="Z148" s="594"/>
      <c r="AA148" s="594"/>
      <c r="AB148" s="594"/>
      <c r="AC148" s="594"/>
      <c r="AD148" s="594"/>
      <c r="AE148" s="594"/>
      <c r="AF148" s="594"/>
      <c r="AG148" s="595"/>
      <c r="AH148" s="389"/>
    </row>
    <row r="149" spans="1:34" ht="26.25" customHeight="1">
      <c r="A149" s="389"/>
      <c r="B149" s="640" t="s">
        <v>207</v>
      </c>
      <c r="C149" s="641"/>
      <c r="D149" s="641"/>
      <c r="E149" s="641"/>
      <c r="F149" s="641"/>
      <c r="G149" s="641"/>
      <c r="H149" s="641"/>
      <c r="I149" s="642"/>
      <c r="J149" s="593"/>
      <c r="K149" s="594"/>
      <c r="L149" s="594"/>
      <c r="M149" s="594"/>
      <c r="N149" s="594"/>
      <c r="O149" s="594"/>
      <c r="P149" s="594"/>
      <c r="Q149" s="594"/>
      <c r="R149" s="594"/>
      <c r="S149" s="594"/>
      <c r="T149" s="594"/>
      <c r="U149" s="595"/>
      <c r="V149" s="593"/>
      <c r="W149" s="594"/>
      <c r="X149" s="594"/>
      <c r="Y149" s="594"/>
      <c r="Z149" s="594"/>
      <c r="AA149" s="594"/>
      <c r="AB149" s="594"/>
      <c r="AC149" s="594"/>
      <c r="AD149" s="594"/>
      <c r="AE149" s="594"/>
      <c r="AF149" s="594"/>
      <c r="AG149" s="595"/>
      <c r="AH149" s="389"/>
    </row>
    <row r="150" spans="1:34" ht="35.25" customHeight="1">
      <c r="A150" s="389"/>
      <c r="B150" s="633" t="s">
        <v>208</v>
      </c>
      <c r="C150" s="634"/>
      <c r="D150" s="634"/>
      <c r="E150" s="634"/>
      <c r="F150" s="634"/>
      <c r="G150" s="634"/>
      <c r="H150" s="634"/>
      <c r="I150" s="635"/>
      <c r="J150" s="593"/>
      <c r="K150" s="594"/>
      <c r="L150" s="594"/>
      <c r="M150" s="594"/>
      <c r="N150" s="594"/>
      <c r="O150" s="594"/>
      <c r="P150" s="594"/>
      <c r="Q150" s="594"/>
      <c r="R150" s="594"/>
      <c r="S150" s="594"/>
      <c r="T150" s="594"/>
      <c r="U150" s="595"/>
      <c r="V150" s="593"/>
      <c r="W150" s="594"/>
      <c r="X150" s="594"/>
      <c r="Y150" s="594"/>
      <c r="Z150" s="594"/>
      <c r="AA150" s="594"/>
      <c r="AB150" s="594"/>
      <c r="AC150" s="594"/>
      <c r="AD150" s="594"/>
      <c r="AE150" s="594"/>
      <c r="AF150" s="594"/>
      <c r="AG150" s="595"/>
      <c r="AH150" s="389"/>
    </row>
    <row r="151" spans="1:34" ht="12.75">
      <c r="A151" s="389"/>
      <c r="B151" s="636" t="s">
        <v>201</v>
      </c>
      <c r="C151" s="637"/>
      <c r="D151" s="637"/>
      <c r="E151" s="637"/>
      <c r="F151" s="637"/>
      <c r="G151" s="637"/>
      <c r="H151" s="637"/>
      <c r="I151" s="638"/>
      <c r="J151" s="593"/>
      <c r="K151" s="594"/>
      <c r="L151" s="594"/>
      <c r="M151" s="594"/>
      <c r="N151" s="594"/>
      <c r="O151" s="594"/>
      <c r="P151" s="594"/>
      <c r="Q151" s="594"/>
      <c r="R151" s="594"/>
      <c r="S151" s="594"/>
      <c r="T151" s="594"/>
      <c r="U151" s="595"/>
      <c r="V151" s="593"/>
      <c r="W151" s="594"/>
      <c r="X151" s="594"/>
      <c r="Y151" s="594"/>
      <c r="Z151" s="594"/>
      <c r="AA151" s="594"/>
      <c r="AB151" s="594"/>
      <c r="AC151" s="594"/>
      <c r="AD151" s="594"/>
      <c r="AE151" s="594"/>
      <c r="AF151" s="594"/>
      <c r="AG151" s="595"/>
      <c r="AH151" s="389"/>
    </row>
    <row r="152" spans="1:34" ht="12.75">
      <c r="A152" s="389"/>
      <c r="B152" s="636" t="s">
        <v>202</v>
      </c>
      <c r="C152" s="637"/>
      <c r="D152" s="637"/>
      <c r="E152" s="637"/>
      <c r="F152" s="637"/>
      <c r="G152" s="637"/>
      <c r="H152" s="637"/>
      <c r="I152" s="638"/>
      <c r="J152" s="593"/>
      <c r="K152" s="594"/>
      <c r="L152" s="594"/>
      <c r="M152" s="594"/>
      <c r="N152" s="594"/>
      <c r="O152" s="594"/>
      <c r="P152" s="594"/>
      <c r="Q152" s="594"/>
      <c r="R152" s="594"/>
      <c r="S152" s="594"/>
      <c r="T152" s="594"/>
      <c r="U152" s="595"/>
      <c r="V152" s="593"/>
      <c r="W152" s="594"/>
      <c r="X152" s="594"/>
      <c r="Y152" s="594"/>
      <c r="Z152" s="594"/>
      <c r="AA152" s="594"/>
      <c r="AB152" s="594"/>
      <c r="AC152" s="594"/>
      <c r="AD152" s="594"/>
      <c r="AE152" s="594"/>
      <c r="AF152" s="594"/>
      <c r="AG152" s="595"/>
      <c r="AH152" s="389"/>
    </row>
    <row r="153" spans="1:34" ht="12.75">
      <c r="A153" s="389"/>
      <c r="B153" s="377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89"/>
      <c r="AE153" s="389"/>
      <c r="AF153" s="389"/>
      <c r="AG153" s="389"/>
      <c r="AH153" s="389"/>
    </row>
    <row r="154" spans="1:34" ht="12.75">
      <c r="A154" s="389"/>
      <c r="B154" s="428" t="s">
        <v>273</v>
      </c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89"/>
      <c r="AE154" s="389"/>
      <c r="AF154" s="389"/>
      <c r="AG154" s="389"/>
      <c r="AH154" s="389"/>
    </row>
    <row r="155" spans="1:34" ht="12.75">
      <c r="A155" s="389"/>
      <c r="B155" s="377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89"/>
      <c r="AE155" s="389"/>
      <c r="AF155" s="389"/>
      <c r="AG155" s="389"/>
      <c r="AH155" s="389"/>
    </row>
    <row r="156" spans="1:34" ht="12.75">
      <c r="A156" s="389"/>
      <c r="B156" s="654"/>
      <c r="C156" s="655"/>
      <c r="D156" s="655"/>
      <c r="E156" s="655"/>
      <c r="F156" s="655"/>
      <c r="G156" s="655"/>
      <c r="H156" s="655"/>
      <c r="I156" s="655"/>
      <c r="J156" s="655"/>
      <c r="K156" s="655"/>
      <c r="L156" s="655"/>
      <c r="M156" s="655"/>
      <c r="N156" s="655"/>
      <c r="O156" s="655"/>
      <c r="P156" s="655"/>
      <c r="Q156" s="655"/>
      <c r="R156" s="655"/>
      <c r="S156" s="655"/>
      <c r="T156" s="655"/>
      <c r="U156" s="655"/>
      <c r="V156" s="655"/>
      <c r="W156" s="655"/>
      <c r="X156" s="655"/>
      <c r="Y156" s="655"/>
      <c r="Z156" s="655"/>
      <c r="AA156" s="655"/>
      <c r="AB156" s="655"/>
      <c r="AC156" s="655"/>
      <c r="AD156" s="655"/>
      <c r="AE156" s="655"/>
      <c r="AF156" s="655"/>
      <c r="AG156" s="656"/>
      <c r="AH156" s="389"/>
    </row>
    <row r="157" spans="1:34" ht="12.75">
      <c r="A157" s="389"/>
      <c r="B157" s="657"/>
      <c r="C157" s="658"/>
      <c r="D157" s="658"/>
      <c r="E157" s="658"/>
      <c r="F157" s="658"/>
      <c r="G157" s="658"/>
      <c r="H157" s="658"/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8"/>
      <c r="V157" s="658"/>
      <c r="W157" s="658"/>
      <c r="X157" s="658"/>
      <c r="Y157" s="658"/>
      <c r="Z157" s="658"/>
      <c r="AA157" s="658"/>
      <c r="AB157" s="658"/>
      <c r="AC157" s="658"/>
      <c r="AD157" s="658"/>
      <c r="AE157" s="658"/>
      <c r="AF157" s="658"/>
      <c r="AG157" s="659"/>
      <c r="AH157" s="389"/>
    </row>
    <row r="158" spans="1:34" ht="12.75">
      <c r="A158" s="389"/>
      <c r="B158" s="657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  <c r="AA158" s="658"/>
      <c r="AB158" s="658"/>
      <c r="AC158" s="658"/>
      <c r="AD158" s="658"/>
      <c r="AE158" s="658"/>
      <c r="AF158" s="658"/>
      <c r="AG158" s="659"/>
      <c r="AH158" s="389"/>
    </row>
    <row r="159" spans="1:34" ht="12.75">
      <c r="A159" s="389"/>
      <c r="B159" s="657"/>
      <c r="C159" s="658"/>
      <c r="D159" s="658"/>
      <c r="E159" s="658"/>
      <c r="F159" s="658"/>
      <c r="G159" s="658"/>
      <c r="H159" s="658"/>
      <c r="I159" s="658"/>
      <c r="J159" s="658"/>
      <c r="K159" s="658"/>
      <c r="L159" s="658"/>
      <c r="M159" s="658"/>
      <c r="N159" s="658"/>
      <c r="O159" s="658"/>
      <c r="P159" s="658"/>
      <c r="Q159" s="658"/>
      <c r="R159" s="658"/>
      <c r="S159" s="658"/>
      <c r="T159" s="658"/>
      <c r="U159" s="658"/>
      <c r="V159" s="658"/>
      <c r="W159" s="658"/>
      <c r="X159" s="658"/>
      <c r="Y159" s="658"/>
      <c r="Z159" s="658"/>
      <c r="AA159" s="658"/>
      <c r="AB159" s="658"/>
      <c r="AC159" s="658"/>
      <c r="AD159" s="658"/>
      <c r="AE159" s="658"/>
      <c r="AF159" s="658"/>
      <c r="AG159" s="659"/>
      <c r="AH159" s="389"/>
    </row>
    <row r="160" spans="1:34" ht="12.75">
      <c r="A160" s="389"/>
      <c r="B160" s="660"/>
      <c r="C160" s="661"/>
      <c r="D160" s="661"/>
      <c r="E160" s="661"/>
      <c r="F160" s="661"/>
      <c r="G160" s="661"/>
      <c r="H160" s="661"/>
      <c r="I160" s="661"/>
      <c r="J160" s="661"/>
      <c r="K160" s="661"/>
      <c r="L160" s="661"/>
      <c r="M160" s="661"/>
      <c r="N160" s="661"/>
      <c r="O160" s="661"/>
      <c r="P160" s="661"/>
      <c r="Q160" s="661"/>
      <c r="R160" s="661"/>
      <c r="S160" s="661"/>
      <c r="T160" s="661"/>
      <c r="U160" s="661"/>
      <c r="V160" s="661"/>
      <c r="W160" s="661"/>
      <c r="X160" s="661"/>
      <c r="Y160" s="661"/>
      <c r="Z160" s="661"/>
      <c r="AA160" s="661"/>
      <c r="AB160" s="661"/>
      <c r="AC160" s="661"/>
      <c r="AD160" s="661"/>
      <c r="AE160" s="661"/>
      <c r="AF160" s="661"/>
      <c r="AG160" s="662"/>
      <c r="AH160" s="389"/>
    </row>
    <row r="161" spans="1:34" ht="12.75">
      <c r="A161" s="389"/>
      <c r="B161" s="377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89"/>
      <c r="AE161" s="389"/>
      <c r="AF161" s="389"/>
      <c r="AG161" s="389"/>
      <c r="AH161" s="389"/>
    </row>
    <row r="162" spans="1:34" ht="12.75">
      <c r="A162" s="389"/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89"/>
      <c r="AE162" s="389"/>
      <c r="AF162" s="389"/>
      <c r="AG162" s="389"/>
      <c r="AH162" s="389"/>
    </row>
    <row r="163" spans="1:36" ht="15.75">
      <c r="A163" s="389"/>
      <c r="B163" s="693"/>
      <c r="C163" s="694"/>
      <c r="D163" s="389" t="s">
        <v>584</v>
      </c>
      <c r="E163" s="687"/>
      <c r="F163" s="689"/>
      <c r="G163" s="389" t="s">
        <v>584</v>
      </c>
      <c r="H163" s="687"/>
      <c r="I163" s="688"/>
      <c r="J163" s="688"/>
      <c r="K163" s="689"/>
      <c r="L163" s="389"/>
      <c r="M163" s="389"/>
      <c r="N163" s="389"/>
      <c r="O163" s="389"/>
      <c r="P163" s="389"/>
      <c r="Q163" s="687"/>
      <c r="R163" s="688"/>
      <c r="S163" s="688"/>
      <c r="T163" s="688"/>
      <c r="U163" s="688"/>
      <c r="V163" s="689"/>
      <c r="W163" s="690"/>
      <c r="X163" s="691"/>
      <c r="Y163" s="691"/>
      <c r="Z163" s="691"/>
      <c r="AA163" s="691"/>
      <c r="AB163" s="691"/>
      <c r="AC163" s="691"/>
      <c r="AD163" s="691"/>
      <c r="AE163" s="691"/>
      <c r="AF163" s="691"/>
      <c r="AG163" s="691"/>
      <c r="AH163" s="389"/>
      <c r="AI163" s="364"/>
      <c r="AJ163" s="364"/>
    </row>
    <row r="164" spans="1:36" ht="9" customHeight="1">
      <c r="A164" s="389"/>
      <c r="B164" s="389"/>
      <c r="C164" s="389"/>
      <c r="D164" s="389"/>
      <c r="E164" s="389"/>
      <c r="F164" s="389"/>
      <c r="G164" s="389"/>
      <c r="H164" s="389"/>
      <c r="I164" s="415"/>
      <c r="J164" s="389"/>
      <c r="K164" s="389"/>
      <c r="L164" s="389"/>
      <c r="M164" s="389"/>
      <c r="N164" s="389"/>
      <c r="O164" s="389"/>
      <c r="P164" s="389"/>
      <c r="Q164" s="692" t="s">
        <v>613</v>
      </c>
      <c r="R164" s="692"/>
      <c r="S164" s="692"/>
      <c r="T164" s="692"/>
      <c r="U164" s="692"/>
      <c r="V164" s="692"/>
      <c r="W164" s="389"/>
      <c r="X164" s="389"/>
      <c r="Y164" s="389"/>
      <c r="Z164" s="415" t="s">
        <v>168</v>
      </c>
      <c r="AA164" s="389"/>
      <c r="AB164" s="389"/>
      <c r="AC164" s="389"/>
      <c r="AD164" s="389"/>
      <c r="AE164" s="389"/>
      <c r="AF164" s="389"/>
      <c r="AG164" s="389"/>
      <c r="AH164" s="389"/>
      <c r="AI164" s="364"/>
      <c r="AJ164" s="364"/>
    </row>
    <row r="165" spans="1:34" ht="15.75">
      <c r="A165" s="389"/>
      <c r="B165" s="416" t="s">
        <v>169</v>
      </c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</row>
    <row r="166" spans="1:34" ht="12.75">
      <c r="A166" s="389"/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89"/>
      <c r="AE166" s="389"/>
      <c r="AF166" s="389"/>
      <c r="AG166" s="389"/>
      <c r="AH166" s="389"/>
    </row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</sheetData>
  <sheetProtection/>
  <mergeCells count="286">
    <mergeCell ref="Q163:V163"/>
    <mergeCell ref="W163:AG163"/>
    <mergeCell ref="Q164:V164"/>
    <mergeCell ref="B163:C163"/>
    <mergeCell ref="E163:F163"/>
    <mergeCell ref="H163:K163"/>
    <mergeCell ref="C9:AF9"/>
    <mergeCell ref="M17:AD17"/>
    <mergeCell ref="AE17:AG17"/>
    <mergeCell ref="B96:I96"/>
    <mergeCell ref="B98:I98"/>
    <mergeCell ref="B89:I89"/>
    <mergeCell ref="B91:I91"/>
    <mergeCell ref="G29:T29"/>
    <mergeCell ref="G40:T41"/>
    <mergeCell ref="M52:AG53"/>
    <mergeCell ref="G38:T39"/>
    <mergeCell ref="S48:AG49"/>
    <mergeCell ref="S50:AG51"/>
    <mergeCell ref="U29:AH29"/>
    <mergeCell ref="B93:I93"/>
    <mergeCell ref="B92:I92"/>
    <mergeCell ref="B88:I88"/>
    <mergeCell ref="M58:R59"/>
    <mergeCell ref="S66:AG67"/>
    <mergeCell ref="M44:AG45"/>
    <mergeCell ref="B97:I97"/>
    <mergeCell ref="B90:I90"/>
    <mergeCell ref="G32:T33"/>
    <mergeCell ref="J89:U89"/>
    <mergeCell ref="J90:U90"/>
    <mergeCell ref="M56:R57"/>
    <mergeCell ref="B85:AG85"/>
    <mergeCell ref="B86:AG86"/>
    <mergeCell ref="S56:AG57"/>
    <mergeCell ref="S58:AG59"/>
    <mergeCell ref="M50:R51"/>
    <mergeCell ref="B46:L51"/>
    <mergeCell ref="S46:AG47"/>
    <mergeCell ref="M66:R67"/>
    <mergeCell ref="B54:L59"/>
    <mergeCell ref="B52:L53"/>
    <mergeCell ref="D20:Z20"/>
    <mergeCell ref="M54:R55"/>
    <mergeCell ref="S54:AG55"/>
    <mergeCell ref="M46:R47"/>
    <mergeCell ref="B29:F29"/>
    <mergeCell ref="G36:T37"/>
    <mergeCell ref="G30:T31"/>
    <mergeCell ref="AA26:AG26"/>
    <mergeCell ref="B21:C21"/>
    <mergeCell ref="B44:L45"/>
    <mergeCell ref="J88:U88"/>
    <mergeCell ref="AA24:AG24"/>
    <mergeCell ref="G34:T35"/>
    <mergeCell ref="B6:AG6"/>
    <mergeCell ref="B7:AG7"/>
    <mergeCell ref="D10:AC10"/>
    <mergeCell ref="B28:AG28"/>
    <mergeCell ref="E15:R15"/>
    <mergeCell ref="AA19:AG19"/>
    <mergeCell ref="B20:C20"/>
    <mergeCell ref="J93:U93"/>
    <mergeCell ref="G13:AC13"/>
    <mergeCell ref="B115:AG115"/>
    <mergeCell ref="M48:R49"/>
    <mergeCell ref="V89:AG89"/>
    <mergeCell ref="V90:AG90"/>
    <mergeCell ref="J91:U91"/>
    <mergeCell ref="V91:AG91"/>
    <mergeCell ref="J87:U87"/>
    <mergeCell ref="V87:AG87"/>
    <mergeCell ref="J135:U135"/>
    <mergeCell ref="V135:AG135"/>
    <mergeCell ref="V127:AG127"/>
    <mergeCell ref="J127:U127"/>
    <mergeCell ref="J128:U128"/>
    <mergeCell ref="V128:AG128"/>
    <mergeCell ref="B131:AG131"/>
    <mergeCell ref="B127:I127"/>
    <mergeCell ref="V132:AG132"/>
    <mergeCell ref="J130:U130"/>
    <mergeCell ref="J137:U137"/>
    <mergeCell ref="V137:AG137"/>
    <mergeCell ref="J143:U143"/>
    <mergeCell ref="V138:AG138"/>
    <mergeCell ref="V142:AG142"/>
    <mergeCell ref="J140:U140"/>
    <mergeCell ref="V140:AG140"/>
    <mergeCell ref="J142:U142"/>
    <mergeCell ref="V141:AG141"/>
    <mergeCell ref="V143:AG143"/>
    <mergeCell ref="B156:AG160"/>
    <mergeCell ref="B60:L61"/>
    <mergeCell ref="M60:AG61"/>
    <mergeCell ref="B62:L67"/>
    <mergeCell ref="M62:R63"/>
    <mergeCell ref="S62:AG63"/>
    <mergeCell ref="M64:R65"/>
    <mergeCell ref="S64:AG65"/>
    <mergeCell ref="V146:AG146"/>
    <mergeCell ref="J133:U133"/>
    <mergeCell ref="M70:R71"/>
    <mergeCell ref="S70:AG71"/>
    <mergeCell ref="M72:R73"/>
    <mergeCell ref="S72:AG73"/>
    <mergeCell ref="M74:R75"/>
    <mergeCell ref="S74:AG75"/>
    <mergeCell ref="J99:U99"/>
    <mergeCell ref="V92:AG92"/>
    <mergeCell ref="V96:AG96"/>
    <mergeCell ref="B76:L77"/>
    <mergeCell ref="M76:AG77"/>
    <mergeCell ref="B78:L83"/>
    <mergeCell ref="M78:R79"/>
    <mergeCell ref="S78:AG79"/>
    <mergeCell ref="V93:AG93"/>
    <mergeCell ref="V88:AG88"/>
    <mergeCell ref="J98:U98"/>
    <mergeCell ref="J104:U104"/>
    <mergeCell ref="B99:I99"/>
    <mergeCell ref="M80:R81"/>
    <mergeCell ref="S80:AG81"/>
    <mergeCell ref="B102:I102"/>
    <mergeCell ref="J102:U102"/>
    <mergeCell ref="B95:AG95"/>
    <mergeCell ref="B87:I87"/>
    <mergeCell ref="B101:I101"/>
    <mergeCell ref="V107:AG107"/>
    <mergeCell ref="B104:I104"/>
    <mergeCell ref="V104:AG104"/>
    <mergeCell ref="V102:AG102"/>
    <mergeCell ref="J101:U101"/>
    <mergeCell ref="V97:AG97"/>
    <mergeCell ref="V98:AG98"/>
    <mergeCell ref="V99:AG99"/>
    <mergeCell ref="V101:AG101"/>
    <mergeCell ref="J97:U97"/>
    <mergeCell ref="J116:U116"/>
    <mergeCell ref="B116:I116"/>
    <mergeCell ref="V116:AG116"/>
    <mergeCell ref="B103:I103"/>
    <mergeCell ref="J103:U103"/>
    <mergeCell ref="V103:AG103"/>
    <mergeCell ref="B108:I108"/>
    <mergeCell ref="J108:U108"/>
    <mergeCell ref="B107:I107"/>
    <mergeCell ref="J107:U107"/>
    <mergeCell ref="B112:I112"/>
    <mergeCell ref="J112:U112"/>
    <mergeCell ref="V112:AG112"/>
    <mergeCell ref="B113:I113"/>
    <mergeCell ref="J113:U113"/>
    <mergeCell ref="V113:AG113"/>
    <mergeCell ref="V121:AG121"/>
    <mergeCell ref="B117:I117"/>
    <mergeCell ref="J121:U121"/>
    <mergeCell ref="J117:U117"/>
    <mergeCell ref="V117:AG117"/>
    <mergeCell ref="B118:I118"/>
    <mergeCell ref="B120:I120"/>
    <mergeCell ref="J120:U120"/>
    <mergeCell ref="V120:AG120"/>
    <mergeCell ref="V118:AG118"/>
    <mergeCell ref="V122:AG122"/>
    <mergeCell ref="J118:U118"/>
    <mergeCell ref="V130:AG130"/>
    <mergeCell ref="B121:I121"/>
    <mergeCell ref="J126:U126"/>
    <mergeCell ref="J125:U125"/>
    <mergeCell ref="V125:AG125"/>
    <mergeCell ref="V129:AG129"/>
    <mergeCell ref="B122:I122"/>
    <mergeCell ref="J122:U122"/>
    <mergeCell ref="B123:I123"/>
    <mergeCell ref="J123:U123"/>
    <mergeCell ref="V123:AG123"/>
    <mergeCell ref="J138:U138"/>
    <mergeCell ref="J132:U132"/>
    <mergeCell ref="J136:U136"/>
    <mergeCell ref="V136:AG136"/>
    <mergeCell ref="V133:AG133"/>
    <mergeCell ref="J134:U134"/>
    <mergeCell ref="V134:AG134"/>
    <mergeCell ref="V126:AG126"/>
    <mergeCell ref="B143:I143"/>
    <mergeCell ref="B140:I140"/>
    <mergeCell ref="B126:I126"/>
    <mergeCell ref="B142:I142"/>
    <mergeCell ref="B139:I139"/>
    <mergeCell ref="J139:U139"/>
    <mergeCell ref="V139:AG139"/>
    <mergeCell ref="B141:I141"/>
    <mergeCell ref="J141:U141"/>
    <mergeCell ref="B125:I125"/>
    <mergeCell ref="B128:I128"/>
    <mergeCell ref="B138:I138"/>
    <mergeCell ref="B136:I136"/>
    <mergeCell ref="B134:I134"/>
    <mergeCell ref="B135:I135"/>
    <mergeCell ref="B137:I137"/>
    <mergeCell ref="B132:I132"/>
    <mergeCell ref="B133:I133"/>
    <mergeCell ref="B130:I130"/>
    <mergeCell ref="B149:I149"/>
    <mergeCell ref="J149:U149"/>
    <mergeCell ref="V149:AG149"/>
    <mergeCell ref="B148:I148"/>
    <mergeCell ref="V148:AG148"/>
    <mergeCell ref="B152:I152"/>
    <mergeCell ref="J152:U152"/>
    <mergeCell ref="V152:AG152"/>
    <mergeCell ref="B150:I150"/>
    <mergeCell ref="J150:U150"/>
    <mergeCell ref="V145:AG145"/>
    <mergeCell ref="B145:I145"/>
    <mergeCell ref="B146:I146"/>
    <mergeCell ref="J145:U145"/>
    <mergeCell ref="J148:U148"/>
    <mergeCell ref="J146:U146"/>
    <mergeCell ref="B147:I147"/>
    <mergeCell ref="V147:AG147"/>
    <mergeCell ref="J147:U147"/>
    <mergeCell ref="V150:AG150"/>
    <mergeCell ref="B151:I151"/>
    <mergeCell ref="J151:U151"/>
    <mergeCell ref="V151:AG151"/>
    <mergeCell ref="B124:I124"/>
    <mergeCell ref="J124:U124"/>
    <mergeCell ref="V124:AG124"/>
    <mergeCell ref="B129:I129"/>
    <mergeCell ref="J129:U129"/>
    <mergeCell ref="B144:AG144"/>
    <mergeCell ref="J109:U109"/>
    <mergeCell ref="V109:AG109"/>
    <mergeCell ref="B110:I110"/>
    <mergeCell ref="J110:U110"/>
    <mergeCell ref="V110:AG110"/>
    <mergeCell ref="V108:AG108"/>
    <mergeCell ref="B119:I119"/>
    <mergeCell ref="J119:U119"/>
    <mergeCell ref="V119:AG119"/>
    <mergeCell ref="B106:I106"/>
    <mergeCell ref="J106:U106"/>
    <mergeCell ref="V106:AG106"/>
    <mergeCell ref="B111:I111"/>
    <mergeCell ref="J111:U111"/>
    <mergeCell ref="V111:AG111"/>
    <mergeCell ref="B109:I109"/>
    <mergeCell ref="B105:I105"/>
    <mergeCell ref="J105:U105"/>
    <mergeCell ref="V105:AG105"/>
    <mergeCell ref="AA25:AG25"/>
    <mergeCell ref="B100:I100"/>
    <mergeCell ref="J100:U100"/>
    <mergeCell ref="V100:AG100"/>
    <mergeCell ref="B94:I94"/>
    <mergeCell ref="J94:U94"/>
    <mergeCell ref="V94:AG94"/>
    <mergeCell ref="J96:U96"/>
    <mergeCell ref="D24:Z24"/>
    <mergeCell ref="D25:Z25"/>
    <mergeCell ref="D26:Z26"/>
    <mergeCell ref="J92:U92"/>
    <mergeCell ref="M82:R83"/>
    <mergeCell ref="S82:AG83"/>
    <mergeCell ref="B68:L69"/>
    <mergeCell ref="M68:AG69"/>
    <mergeCell ref="B70:L75"/>
    <mergeCell ref="B22:C22"/>
    <mergeCell ref="D21:Z21"/>
    <mergeCell ref="D22:Z22"/>
    <mergeCell ref="B24:C24"/>
    <mergeCell ref="B25:C25"/>
    <mergeCell ref="B26:C26"/>
    <mergeCell ref="B23:C23"/>
    <mergeCell ref="B17:L17"/>
    <mergeCell ref="B13:F13"/>
    <mergeCell ref="D23:Z23"/>
    <mergeCell ref="AA21:AG21"/>
    <mergeCell ref="AA22:AG22"/>
    <mergeCell ref="AA20:AG20"/>
    <mergeCell ref="AA23:AG23"/>
    <mergeCell ref="X15:AA15"/>
    <mergeCell ref="B19:C19"/>
    <mergeCell ref="D19:Z19"/>
  </mergeCells>
  <dataValidations count="1">
    <dataValidation type="list" allowBlank="1" showInputMessage="1" showErrorMessage="1" sqref="G13:AC13">
      <formula1>$AS$1:$AS$7</formula1>
    </dataValidation>
  </dataValidation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97" r:id="rId3"/>
  <rowBreaks count="3" manualBreakCount="3">
    <brk id="67" max="255" man="1"/>
    <brk id="107" max="255" man="1"/>
    <brk id="143" max="255" man="1"/>
  </rowBreaks>
  <legacyDrawing r:id="rId2"/>
  <oleObjects>
    <oleObject progId="Word.Picture.8" shapeId="1844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Q231"/>
  <sheetViews>
    <sheetView view="pageBreakPreview" zoomScale="130" zoomScaleSheetLayoutView="130" zoomScalePageLayoutView="0" workbookViewId="0" topLeftCell="A207">
      <selection activeCell="B226" sqref="B226:AG226"/>
    </sheetView>
  </sheetViews>
  <sheetFormatPr defaultColWidth="9.00390625" defaultRowHeight="12.75"/>
  <cols>
    <col min="1" max="1" width="4.00390625" style="0" customWidth="1"/>
    <col min="2" max="33" width="2.75390625" style="0" customWidth="1"/>
    <col min="34" max="34" width="4.00390625" style="364" customWidth="1"/>
    <col min="35" max="36" width="2.75390625" style="364" customWidth="1"/>
    <col min="37" max="39" width="2.75390625" style="0" customWidth="1"/>
    <col min="40" max="41" width="0" style="0" hidden="1" customWidth="1"/>
    <col min="42" max="45" width="9.125" style="0" hidden="1" customWidth="1"/>
    <col min="46" max="46" width="0" style="0" hidden="1" customWidth="1"/>
  </cols>
  <sheetData>
    <row r="1" spans="1:34" ht="12.7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</row>
    <row r="2" spans="1:34" ht="21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719" t="s">
        <v>585</v>
      </c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389"/>
    </row>
    <row r="3" spans="1:34" ht="9.75" customHeight="1" thickBo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389"/>
    </row>
    <row r="4" spans="1:34" ht="16.5" customHeight="1" thickBot="1">
      <c r="A4" s="389"/>
      <c r="B4" s="435" t="s">
        <v>446</v>
      </c>
      <c r="C4" s="389"/>
      <c r="D4" s="728" t="s">
        <v>228</v>
      </c>
      <c r="E4" s="728"/>
      <c r="F4" s="728"/>
      <c r="G4" s="728"/>
      <c r="H4" s="728"/>
      <c r="I4" s="728"/>
      <c r="J4" s="728"/>
      <c r="K4" s="389"/>
      <c r="L4" s="436"/>
      <c r="M4" s="721" t="s">
        <v>397</v>
      </c>
      <c r="N4" s="721"/>
      <c r="O4" s="721"/>
      <c r="P4" s="721"/>
      <c r="Q4" s="721"/>
      <c r="R4" s="721"/>
      <c r="S4" s="721"/>
      <c r="T4" s="427"/>
      <c r="U4" s="427"/>
      <c r="V4" s="436"/>
      <c r="W4" s="427"/>
      <c r="X4" s="720" t="s">
        <v>396</v>
      </c>
      <c r="Y4" s="720"/>
      <c r="Z4" s="720"/>
      <c r="AA4" s="720"/>
      <c r="AB4" s="720"/>
      <c r="AC4" s="720"/>
      <c r="AD4" s="720"/>
      <c r="AE4" s="720"/>
      <c r="AF4" s="720"/>
      <c r="AG4" s="720"/>
      <c r="AH4" s="389"/>
    </row>
    <row r="5" spans="1:34" ht="9" customHeight="1">
      <c r="A5" s="389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89"/>
    </row>
    <row r="6" spans="1:43" ht="15.75" customHeight="1">
      <c r="A6" s="389"/>
      <c r="B6" s="695" t="s">
        <v>615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89"/>
      <c r="AQ6" t="s">
        <v>577</v>
      </c>
    </row>
    <row r="7" spans="1:43" ht="9" customHeight="1">
      <c r="A7" s="389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89"/>
      <c r="AQ7" t="s">
        <v>578</v>
      </c>
    </row>
    <row r="8" spans="1:43" ht="18" customHeight="1">
      <c r="A8" s="389"/>
      <c r="B8" s="687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9"/>
      <c r="AH8" s="389"/>
      <c r="AQ8" s="382" t="s">
        <v>577</v>
      </c>
    </row>
    <row r="9" spans="1:34" ht="12.75">
      <c r="A9" s="389"/>
      <c r="B9" s="395"/>
      <c r="C9" s="395"/>
      <c r="D9" s="639" t="str">
        <f>IF(AQ8=AQ6,"наименование организации","ФИО индивидуального предпринимателя")</f>
        <v>наименование организации</v>
      </c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395"/>
      <c r="AE9" s="395"/>
      <c r="AF9" s="395"/>
      <c r="AG9" s="395"/>
      <c r="AH9" s="389"/>
    </row>
    <row r="10" spans="1:34" ht="12.75">
      <c r="A10" s="389"/>
      <c r="B10" s="395"/>
      <c r="C10" s="395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5"/>
      <c r="AE10" s="395"/>
      <c r="AF10" s="395"/>
      <c r="AG10" s="395"/>
      <c r="AH10" s="389"/>
    </row>
    <row r="11" spans="1:34" ht="18.75" customHeight="1">
      <c r="A11" s="389"/>
      <c r="B11" s="394" t="s">
        <v>236</v>
      </c>
      <c r="C11" s="395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389"/>
    </row>
    <row r="12" spans="1:34" ht="6" customHeight="1">
      <c r="A12" s="389"/>
      <c r="B12" s="394"/>
      <c r="C12" s="395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6"/>
      <c r="AE12" s="396"/>
      <c r="AF12" s="395"/>
      <c r="AG12" s="395"/>
      <c r="AH12" s="389"/>
    </row>
    <row r="13" spans="1:34" ht="21" customHeight="1">
      <c r="A13" s="389"/>
      <c r="B13" s="394" t="s">
        <v>235</v>
      </c>
      <c r="C13" s="395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57"/>
      <c r="AA13" s="757"/>
      <c r="AB13" s="757"/>
      <c r="AC13" s="757"/>
      <c r="AD13" s="757"/>
      <c r="AE13" s="757"/>
      <c r="AF13" s="757"/>
      <c r="AG13" s="757"/>
      <c r="AH13" s="389"/>
    </row>
    <row r="14" spans="1:34" ht="7.5" customHeight="1">
      <c r="A14" s="389"/>
      <c r="B14" s="377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</row>
    <row r="15" spans="1:34" ht="18.75" customHeight="1">
      <c r="A15" s="389"/>
      <c r="B15" s="392" t="s">
        <v>171</v>
      </c>
      <c r="C15" s="389"/>
      <c r="D15" s="389"/>
      <c r="E15" s="729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1"/>
      <c r="T15" s="389"/>
      <c r="U15" s="389" t="s">
        <v>172</v>
      </c>
      <c r="V15" s="389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389"/>
    </row>
    <row r="16" spans="1:34" ht="7.5" customHeight="1">
      <c r="A16" s="389"/>
      <c r="B16" s="377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</row>
    <row r="17" spans="1:34" ht="18" customHeight="1">
      <c r="A17" s="389"/>
      <c r="B17" s="377" t="s">
        <v>582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687"/>
      <c r="N17" s="688"/>
      <c r="O17" s="688"/>
      <c r="P17" s="688"/>
      <c r="Q17" s="688"/>
      <c r="R17" s="688"/>
      <c r="S17" s="688"/>
      <c r="T17" s="688"/>
      <c r="U17" s="688"/>
      <c r="V17" s="688"/>
      <c r="W17" s="689"/>
      <c r="X17" s="432"/>
      <c r="Y17" s="758"/>
      <c r="Z17" s="759"/>
      <c r="AA17" s="759"/>
      <c r="AB17" s="759"/>
      <c r="AC17" s="759"/>
      <c r="AD17" s="759"/>
      <c r="AE17" s="759"/>
      <c r="AF17" s="759"/>
      <c r="AG17" s="760"/>
      <c r="AH17" s="389"/>
    </row>
    <row r="18" spans="1:34" ht="12.75">
      <c r="A18" s="389"/>
      <c r="B18" s="377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756" t="s">
        <v>583</v>
      </c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433"/>
      <c r="Y18" s="756" t="s">
        <v>187</v>
      </c>
      <c r="Z18" s="756"/>
      <c r="AA18" s="756"/>
      <c r="AB18" s="756"/>
      <c r="AC18" s="756"/>
      <c r="AD18" s="756"/>
      <c r="AE18" s="756"/>
      <c r="AF18" s="756"/>
      <c r="AG18" s="756"/>
      <c r="AH18" s="389"/>
    </row>
    <row r="19" spans="1:34" ht="6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89"/>
      <c r="AH19" s="389"/>
    </row>
    <row r="20" spans="1:34" ht="15">
      <c r="A20" s="389"/>
      <c r="B20" s="397" t="s">
        <v>173</v>
      </c>
      <c r="C20" s="389"/>
      <c r="D20" s="389"/>
      <c r="E20" s="389"/>
      <c r="F20" s="389"/>
      <c r="G20" s="389"/>
      <c r="H20" s="389"/>
      <c r="I20" s="389"/>
      <c r="J20" s="389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389"/>
    </row>
    <row r="21" spans="1:34" ht="12.75">
      <c r="A21" s="389"/>
      <c r="B21" s="377"/>
      <c r="C21" s="389"/>
      <c r="D21" s="389"/>
      <c r="E21" s="389"/>
      <c r="F21" s="389"/>
      <c r="G21" s="389"/>
      <c r="H21" s="389"/>
      <c r="I21" s="389"/>
      <c r="J21" s="389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755"/>
      <c r="V21" s="755"/>
      <c r="W21" s="755"/>
      <c r="X21" s="755"/>
      <c r="Y21" s="755"/>
      <c r="Z21" s="755"/>
      <c r="AA21" s="755"/>
      <c r="AB21" s="755"/>
      <c r="AC21" s="755"/>
      <c r="AD21" s="755"/>
      <c r="AE21" s="755"/>
      <c r="AF21" s="755"/>
      <c r="AG21" s="755"/>
      <c r="AH21" s="389"/>
    </row>
    <row r="22" spans="1:34" ht="6" customHeight="1">
      <c r="A22" s="389"/>
      <c r="B22" s="377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89"/>
      <c r="AH22" s="389"/>
    </row>
    <row r="23" spans="1:34" ht="15">
      <c r="A23" s="389"/>
      <c r="B23" s="397" t="s">
        <v>174</v>
      </c>
      <c r="C23" s="389"/>
      <c r="D23" s="389"/>
      <c r="E23" s="389"/>
      <c r="F23" s="389"/>
      <c r="G23" s="389"/>
      <c r="H23" s="389"/>
      <c r="I23" s="389"/>
      <c r="J23" s="389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55"/>
      <c r="X23" s="755"/>
      <c r="Y23" s="755"/>
      <c r="Z23" s="755"/>
      <c r="AA23" s="755"/>
      <c r="AB23" s="755"/>
      <c r="AC23" s="755"/>
      <c r="AD23" s="755"/>
      <c r="AE23" s="755"/>
      <c r="AF23" s="755"/>
      <c r="AG23" s="755"/>
      <c r="AH23" s="389"/>
    </row>
    <row r="24" spans="1:34" ht="12.7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55"/>
      <c r="AG24" s="755"/>
      <c r="AH24" s="389"/>
    </row>
    <row r="25" spans="1:34" ht="9" customHeight="1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77"/>
      <c r="L25" s="377"/>
      <c r="M25" s="377"/>
      <c r="N25" s="377"/>
      <c r="O25" s="377"/>
      <c r="P25" s="377"/>
      <c r="Q25" s="377"/>
      <c r="R25" s="377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89"/>
      <c r="AH25" s="389"/>
    </row>
    <row r="26" spans="1:34" ht="19.5" customHeight="1">
      <c r="A26" s="389"/>
      <c r="B26" s="389" t="s">
        <v>284</v>
      </c>
      <c r="C26" s="389"/>
      <c r="D26" s="389"/>
      <c r="E26" s="389"/>
      <c r="F26" s="389"/>
      <c r="G26" s="389"/>
      <c r="H26" s="389"/>
      <c r="I26" s="389"/>
      <c r="J26" s="389"/>
      <c r="K26" s="687"/>
      <c r="L26" s="688"/>
      <c r="M26" s="688"/>
      <c r="N26" s="688"/>
      <c r="O26" s="689"/>
      <c r="P26" s="377"/>
      <c r="Q26" s="377"/>
      <c r="R26" s="377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89"/>
      <c r="AH26" s="389"/>
    </row>
    <row r="27" spans="1:34" ht="12.7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77"/>
      <c r="L27" s="377"/>
      <c r="M27" s="377"/>
      <c r="N27" s="377"/>
      <c r="O27" s="377"/>
      <c r="P27" s="377"/>
      <c r="Q27" s="377"/>
      <c r="R27" s="377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89"/>
      <c r="AH27" s="389"/>
    </row>
    <row r="28" spans="1:34" ht="12.75">
      <c r="A28" s="389"/>
      <c r="B28" s="418" t="s">
        <v>281</v>
      </c>
      <c r="C28" s="389"/>
      <c r="D28" s="389"/>
      <c r="E28" s="389"/>
      <c r="F28" s="389"/>
      <c r="G28" s="389"/>
      <c r="H28" s="389"/>
      <c r="I28" s="389"/>
      <c r="J28" s="389"/>
      <c r="K28" s="377"/>
      <c r="L28" s="377"/>
      <c r="M28" s="377"/>
      <c r="N28" s="377"/>
      <c r="O28" s="377"/>
      <c r="P28" s="377"/>
      <c r="Q28" s="377"/>
      <c r="R28" s="377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89"/>
      <c r="AH28" s="389"/>
    </row>
    <row r="29" spans="1:34" ht="12.75">
      <c r="A29" s="389"/>
      <c r="B29" s="418" t="s">
        <v>280</v>
      </c>
      <c r="C29" s="389"/>
      <c r="D29" s="389"/>
      <c r="E29" s="389"/>
      <c r="F29" s="389"/>
      <c r="G29" s="389"/>
      <c r="H29" s="389"/>
      <c r="I29" s="389"/>
      <c r="J29" s="389"/>
      <c r="K29" s="377"/>
      <c r="L29" s="377"/>
      <c r="M29" s="377"/>
      <c r="N29" s="377"/>
      <c r="O29" s="377"/>
      <c r="P29" s="377"/>
      <c r="Q29" s="377"/>
      <c r="R29" s="377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89"/>
      <c r="AH29" s="389"/>
    </row>
    <row r="30" spans="1:34" ht="9" customHeight="1">
      <c r="A30" s="389"/>
      <c r="B30" s="418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89"/>
      <c r="AH30" s="389"/>
    </row>
    <row r="31" spans="1:34" ht="12.75">
      <c r="A31" s="389"/>
      <c r="B31" s="727" t="s">
        <v>175</v>
      </c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389"/>
    </row>
    <row r="32" spans="1:34" ht="21.75" customHeight="1">
      <c r="A32" s="389"/>
      <c r="B32" s="392" t="s">
        <v>176</v>
      </c>
      <c r="C32" s="377"/>
      <c r="D32" s="377"/>
      <c r="E32" s="377"/>
      <c r="F32" s="377"/>
      <c r="G32" s="377"/>
      <c r="H32" s="377"/>
      <c r="I32" s="377"/>
      <c r="J32" s="377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389"/>
    </row>
    <row r="33" spans="1:34" ht="6" customHeight="1">
      <c r="A33" s="389"/>
      <c r="B33" s="39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89"/>
    </row>
    <row r="34" spans="1:34" ht="21.75" customHeight="1">
      <c r="A34" s="389"/>
      <c r="B34" s="392" t="s">
        <v>177</v>
      </c>
      <c r="C34" s="377"/>
      <c r="D34" s="377"/>
      <c r="E34" s="377"/>
      <c r="F34" s="377"/>
      <c r="G34" s="377"/>
      <c r="H34" s="377"/>
      <c r="I34" s="392"/>
      <c r="J34" s="377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89"/>
    </row>
    <row r="35" spans="1:34" ht="6" customHeight="1">
      <c r="A35" s="389"/>
      <c r="B35" s="39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89"/>
    </row>
    <row r="36" spans="1:34" ht="20.25" customHeight="1">
      <c r="A36" s="389"/>
      <c r="B36" s="392" t="s">
        <v>178</v>
      </c>
      <c r="C36" s="377"/>
      <c r="D36" s="377"/>
      <c r="E36" s="377"/>
      <c r="F36" s="377" t="s">
        <v>179</v>
      </c>
      <c r="G36" s="377"/>
      <c r="H36" s="754"/>
      <c r="I36" s="754"/>
      <c r="J36" s="754"/>
      <c r="K36" s="754"/>
      <c r="L36" s="754"/>
      <c r="M36" s="377"/>
      <c r="N36" s="389"/>
      <c r="O36" s="389"/>
      <c r="P36" s="400" t="s">
        <v>180</v>
      </c>
      <c r="Q36" s="718"/>
      <c r="R36" s="718"/>
      <c r="S36" s="718"/>
      <c r="T36" s="718"/>
      <c r="U36" s="718"/>
      <c r="V36" s="718"/>
      <c r="W36" s="718"/>
      <c r="X36" s="718"/>
      <c r="Y36" s="389"/>
      <c r="Z36" s="400" t="s">
        <v>189</v>
      </c>
      <c r="AA36" s="726"/>
      <c r="AB36" s="718"/>
      <c r="AC36" s="718"/>
      <c r="AD36" s="718"/>
      <c r="AE36" s="718"/>
      <c r="AF36" s="718"/>
      <c r="AG36" s="718"/>
      <c r="AH36" s="389"/>
    </row>
    <row r="37" spans="1:34" ht="6" customHeight="1">
      <c r="A37" s="389"/>
      <c r="B37" s="377"/>
      <c r="C37" s="401"/>
      <c r="D37" s="401"/>
      <c r="E37" s="401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89"/>
    </row>
    <row r="38" spans="1:34" ht="19.5" customHeight="1">
      <c r="A38" s="389"/>
      <c r="B38" s="377"/>
      <c r="C38" s="401" t="s">
        <v>188</v>
      </c>
      <c r="D38" s="377"/>
      <c r="E38" s="377"/>
      <c r="F38" s="377"/>
      <c r="G38" s="718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18"/>
      <c r="U38" s="718"/>
      <c r="V38" s="718"/>
      <c r="W38" s="718"/>
      <c r="X38" s="718"/>
      <c r="Y38" s="718"/>
      <c r="Z38" s="718"/>
      <c r="AA38" s="718"/>
      <c r="AB38" s="718"/>
      <c r="AC38" s="718"/>
      <c r="AD38" s="718"/>
      <c r="AE38" s="718"/>
      <c r="AF38" s="718"/>
      <c r="AG38" s="718"/>
      <c r="AH38" s="389"/>
    </row>
    <row r="39" spans="1:34" ht="6.75" customHeight="1">
      <c r="A39" s="389"/>
      <c r="B39" s="377"/>
      <c r="C39" s="401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89"/>
    </row>
    <row r="40" spans="1:34" ht="12.75">
      <c r="A40" s="389"/>
      <c r="B40" s="377" t="s">
        <v>190</v>
      </c>
      <c r="C40" s="401"/>
      <c r="D40" s="377"/>
      <c r="E40" s="377"/>
      <c r="F40" s="377"/>
      <c r="G40" s="377"/>
      <c r="H40" s="377"/>
      <c r="I40" s="377"/>
      <c r="J40" s="377"/>
      <c r="K40" s="377"/>
      <c r="L40" s="377"/>
      <c r="M40" s="707"/>
      <c r="N40" s="707"/>
      <c r="O40" s="707"/>
      <c r="P40" s="707"/>
      <c r="Q40" s="707"/>
      <c r="R40" s="707"/>
      <c r="S40" s="707"/>
      <c r="T40" s="707"/>
      <c r="U40" s="707"/>
      <c r="V40" s="707"/>
      <c r="W40" s="707"/>
      <c r="X40" s="707"/>
      <c r="Y40" s="707"/>
      <c r="Z40" s="707"/>
      <c r="AA40" s="707"/>
      <c r="AB40" s="707"/>
      <c r="AC40" s="707"/>
      <c r="AD40" s="707"/>
      <c r="AE40" s="707"/>
      <c r="AF40" s="707"/>
      <c r="AG40" s="707"/>
      <c r="AH40" s="389"/>
    </row>
    <row r="41" spans="1:34" ht="12.75">
      <c r="A41" s="389"/>
      <c r="B41" s="377"/>
      <c r="C41" s="401"/>
      <c r="D41" s="377"/>
      <c r="E41" s="377"/>
      <c r="F41" s="377"/>
      <c r="G41" s="377"/>
      <c r="H41" s="377"/>
      <c r="I41" s="377"/>
      <c r="J41" s="377"/>
      <c r="K41" s="377"/>
      <c r="L41" s="37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389"/>
    </row>
    <row r="42" spans="1:34" ht="6.75" customHeight="1">
      <c r="A42" s="389"/>
      <c r="B42" s="377"/>
      <c r="C42" s="401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89"/>
    </row>
    <row r="43" spans="1:34" ht="12.75">
      <c r="A43" s="389"/>
      <c r="B43" s="377" t="s">
        <v>191</v>
      </c>
      <c r="C43" s="401"/>
      <c r="D43" s="377"/>
      <c r="E43" s="377"/>
      <c r="F43" s="377"/>
      <c r="G43" s="377"/>
      <c r="H43" s="377"/>
      <c r="I43" s="377"/>
      <c r="J43" s="377"/>
      <c r="K43" s="377"/>
      <c r="L43" s="377"/>
      <c r="M43" s="707"/>
      <c r="N43" s="707"/>
      <c r="O43" s="707"/>
      <c r="P43" s="707"/>
      <c r="Q43" s="707"/>
      <c r="R43" s="707"/>
      <c r="S43" s="707"/>
      <c r="T43" s="707"/>
      <c r="U43" s="707"/>
      <c r="V43" s="707"/>
      <c r="W43" s="707"/>
      <c r="X43" s="707"/>
      <c r="Y43" s="707"/>
      <c r="Z43" s="707"/>
      <c r="AA43" s="707"/>
      <c r="AB43" s="707"/>
      <c r="AC43" s="707"/>
      <c r="AD43" s="707"/>
      <c r="AE43" s="707"/>
      <c r="AF43" s="707"/>
      <c r="AG43" s="707"/>
      <c r="AH43" s="389"/>
    </row>
    <row r="44" spans="1:34" ht="12.75">
      <c r="A44" s="389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707"/>
      <c r="N44" s="707"/>
      <c r="O44" s="707"/>
      <c r="P44" s="707"/>
      <c r="Q44" s="707"/>
      <c r="R44" s="707"/>
      <c r="S44" s="707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7"/>
      <c r="AE44" s="707"/>
      <c r="AF44" s="707"/>
      <c r="AG44" s="707"/>
      <c r="AH44" s="389"/>
    </row>
    <row r="45" spans="1:34" ht="20.25" customHeight="1">
      <c r="A45" s="389"/>
      <c r="B45" s="727" t="s">
        <v>214</v>
      </c>
      <c r="C45" s="727"/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7"/>
      <c r="T45" s="727"/>
      <c r="U45" s="727"/>
      <c r="V45" s="727"/>
      <c r="W45" s="727"/>
      <c r="X45" s="727"/>
      <c r="Y45" s="727"/>
      <c r="Z45" s="727"/>
      <c r="AA45" s="727"/>
      <c r="AB45" s="727"/>
      <c r="AC45" s="727"/>
      <c r="AD45" s="727"/>
      <c r="AE45" s="727"/>
      <c r="AF45" s="727"/>
      <c r="AG45" s="727"/>
      <c r="AH45" s="389"/>
    </row>
    <row r="46" spans="1:34" ht="21.75" customHeight="1">
      <c r="A46" s="389"/>
      <c r="B46" s="392" t="s">
        <v>176</v>
      </c>
      <c r="C46" s="377"/>
      <c r="D46" s="377"/>
      <c r="E46" s="377"/>
      <c r="F46" s="377"/>
      <c r="G46" s="377"/>
      <c r="H46" s="377"/>
      <c r="I46" s="377"/>
      <c r="J46" s="377"/>
      <c r="K46" s="718"/>
      <c r="L46" s="718"/>
      <c r="M46" s="718"/>
      <c r="N46" s="718"/>
      <c r="O46" s="718"/>
      <c r="P46" s="718"/>
      <c r="Q46" s="718"/>
      <c r="R46" s="718"/>
      <c r="S46" s="718"/>
      <c r="T46" s="718"/>
      <c r="U46" s="718"/>
      <c r="V46" s="718"/>
      <c r="W46" s="718"/>
      <c r="X46" s="718"/>
      <c r="Y46" s="718"/>
      <c r="Z46" s="718"/>
      <c r="AA46" s="718"/>
      <c r="AB46" s="718"/>
      <c r="AC46" s="718"/>
      <c r="AD46" s="718"/>
      <c r="AE46" s="718"/>
      <c r="AF46" s="718"/>
      <c r="AG46" s="718"/>
      <c r="AH46" s="389"/>
    </row>
    <row r="47" spans="1:34" ht="6.75" customHeight="1">
      <c r="A47" s="389"/>
      <c r="B47" s="39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89"/>
    </row>
    <row r="48" spans="1:34" ht="21" customHeight="1">
      <c r="A48" s="389"/>
      <c r="B48" s="392" t="s">
        <v>177</v>
      </c>
      <c r="C48" s="377"/>
      <c r="D48" s="377"/>
      <c r="E48" s="377"/>
      <c r="F48" s="377"/>
      <c r="G48" s="377"/>
      <c r="H48" s="377"/>
      <c r="I48" s="392"/>
      <c r="J48" s="377"/>
      <c r="K48" s="726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89"/>
    </row>
    <row r="49" spans="1:34" ht="7.5" customHeight="1">
      <c r="A49" s="389"/>
      <c r="B49" s="39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89"/>
    </row>
    <row r="50" spans="1:34" ht="21.75" customHeight="1">
      <c r="A50" s="389"/>
      <c r="B50" s="392" t="s">
        <v>178</v>
      </c>
      <c r="C50" s="377"/>
      <c r="D50" s="377"/>
      <c r="E50" s="377"/>
      <c r="F50" s="389"/>
      <c r="G50" s="400" t="s">
        <v>179</v>
      </c>
      <c r="H50" s="754"/>
      <c r="I50" s="754"/>
      <c r="J50" s="754"/>
      <c r="K50" s="754"/>
      <c r="L50" s="754"/>
      <c r="M50" s="377"/>
      <c r="N50" s="389"/>
      <c r="O50" s="377"/>
      <c r="P50" s="400" t="s">
        <v>180</v>
      </c>
      <c r="Q50" s="718"/>
      <c r="R50" s="718"/>
      <c r="S50" s="718"/>
      <c r="T50" s="718"/>
      <c r="U50" s="718"/>
      <c r="V50" s="718"/>
      <c r="W50" s="718"/>
      <c r="X50" s="718"/>
      <c r="Y50" s="389"/>
      <c r="Z50" s="400" t="s">
        <v>189</v>
      </c>
      <c r="AA50" s="726"/>
      <c r="AB50" s="718"/>
      <c r="AC50" s="718"/>
      <c r="AD50" s="718"/>
      <c r="AE50" s="718"/>
      <c r="AF50" s="718"/>
      <c r="AG50" s="718"/>
      <c r="AH50" s="389"/>
    </row>
    <row r="51" spans="1:34" ht="6" customHeight="1">
      <c r="A51" s="389"/>
      <c r="B51" s="377"/>
      <c r="C51" s="401"/>
      <c r="D51" s="401"/>
      <c r="E51" s="401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89"/>
    </row>
    <row r="52" spans="1:34" ht="20.25" customHeight="1">
      <c r="A52" s="389"/>
      <c r="B52" s="377"/>
      <c r="C52" s="401" t="s">
        <v>188</v>
      </c>
      <c r="D52" s="377"/>
      <c r="E52" s="377"/>
      <c r="F52" s="377"/>
      <c r="G52" s="718"/>
      <c r="H52" s="718"/>
      <c r="I52" s="718"/>
      <c r="J52" s="718"/>
      <c r="K52" s="718"/>
      <c r="L52" s="718"/>
      <c r="M52" s="718"/>
      <c r="N52" s="718"/>
      <c r="O52" s="718"/>
      <c r="P52" s="718"/>
      <c r="Q52" s="718"/>
      <c r="R52" s="718"/>
      <c r="S52" s="718"/>
      <c r="T52" s="718"/>
      <c r="U52" s="718"/>
      <c r="V52" s="718"/>
      <c r="W52" s="718"/>
      <c r="X52" s="718"/>
      <c r="Y52" s="718"/>
      <c r="Z52" s="718"/>
      <c r="AA52" s="718"/>
      <c r="AB52" s="718"/>
      <c r="AC52" s="718"/>
      <c r="AD52" s="718"/>
      <c r="AE52" s="718"/>
      <c r="AF52" s="718"/>
      <c r="AG52" s="718"/>
      <c r="AH52" s="389"/>
    </row>
    <row r="53" spans="1:34" ht="5.25" customHeight="1">
      <c r="A53" s="389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</row>
    <row r="54" spans="1:34" ht="12.75">
      <c r="A54" s="389"/>
      <c r="B54" s="377" t="s">
        <v>190</v>
      </c>
      <c r="C54" s="401"/>
      <c r="D54" s="377"/>
      <c r="E54" s="377"/>
      <c r="F54" s="377"/>
      <c r="G54" s="377"/>
      <c r="H54" s="377"/>
      <c r="I54" s="377"/>
      <c r="J54" s="377"/>
      <c r="K54" s="377"/>
      <c r="L54" s="377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7"/>
      <c r="AE54" s="707"/>
      <c r="AF54" s="707"/>
      <c r="AG54" s="707"/>
      <c r="AH54" s="389"/>
    </row>
    <row r="55" spans="1:34" ht="12.75">
      <c r="A55" s="389"/>
      <c r="B55" s="377"/>
      <c r="C55" s="401"/>
      <c r="D55" s="377"/>
      <c r="E55" s="377"/>
      <c r="F55" s="377"/>
      <c r="G55" s="377"/>
      <c r="H55" s="377"/>
      <c r="I55" s="377"/>
      <c r="J55" s="377"/>
      <c r="K55" s="377"/>
      <c r="L55" s="377"/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707"/>
      <c r="Z55" s="707"/>
      <c r="AA55" s="707"/>
      <c r="AB55" s="707"/>
      <c r="AC55" s="707"/>
      <c r="AD55" s="707"/>
      <c r="AE55" s="707"/>
      <c r="AF55" s="707"/>
      <c r="AG55" s="707"/>
      <c r="AH55" s="389"/>
    </row>
    <row r="56" spans="1:34" ht="6" customHeight="1">
      <c r="A56" s="389"/>
      <c r="B56" s="377"/>
      <c r="C56" s="401"/>
      <c r="D56" s="377"/>
      <c r="E56" s="377"/>
      <c r="F56" s="377"/>
      <c r="G56" s="377"/>
      <c r="H56" s="377"/>
      <c r="I56" s="377"/>
      <c r="J56" s="377"/>
      <c r="K56" s="377"/>
      <c r="L56" s="377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377"/>
      <c r="AH56" s="389"/>
    </row>
    <row r="57" spans="1:34" ht="12.75">
      <c r="A57" s="389"/>
      <c r="B57" s="377" t="s">
        <v>191</v>
      </c>
      <c r="C57" s="401"/>
      <c r="D57" s="377"/>
      <c r="E57" s="377"/>
      <c r="F57" s="377"/>
      <c r="G57" s="377"/>
      <c r="H57" s="377"/>
      <c r="I57" s="377"/>
      <c r="J57" s="377"/>
      <c r="K57" s="377"/>
      <c r="L57" s="37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389"/>
    </row>
    <row r="58" spans="1:34" ht="12.75">
      <c r="A58" s="389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389"/>
    </row>
    <row r="59" spans="1:34" ht="6.75" customHeight="1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</row>
    <row r="60" spans="1:34" ht="18.75" customHeight="1">
      <c r="A60" s="389"/>
      <c r="B60" s="733" t="s">
        <v>551</v>
      </c>
      <c r="C60" s="734"/>
      <c r="D60" s="734"/>
      <c r="E60" s="734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734"/>
      <c r="AB60" s="734"/>
      <c r="AC60" s="734"/>
      <c r="AD60" s="734"/>
      <c r="AE60" s="734"/>
      <c r="AF60" s="734"/>
      <c r="AG60" s="735"/>
      <c r="AH60" s="389"/>
    </row>
    <row r="61" spans="1:34" ht="9" customHeight="1">
      <c r="A61" s="389"/>
      <c r="B61" s="37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75"/>
      <c r="AH61" s="389"/>
    </row>
    <row r="62" spans="1:34" ht="15.75" customHeight="1">
      <c r="A62" s="389"/>
      <c r="B62" s="376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8"/>
      <c r="AH62" s="389"/>
    </row>
    <row r="63" spans="1:34" ht="9" customHeight="1">
      <c r="A63" s="389"/>
      <c r="B63" s="379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1"/>
      <c r="AH63" s="389"/>
    </row>
    <row r="64" spans="1:34" ht="6.75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</row>
    <row r="65" spans="1:34" ht="16.5" customHeight="1">
      <c r="A65" s="389"/>
      <c r="B65" s="732" t="s">
        <v>230</v>
      </c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32"/>
      <c r="Z65" s="732"/>
      <c r="AA65" s="732"/>
      <c r="AB65" s="732"/>
      <c r="AC65" s="732"/>
      <c r="AD65" s="732"/>
      <c r="AE65" s="732"/>
      <c r="AF65" s="732"/>
      <c r="AG65" s="732"/>
      <c r="AH65" s="389"/>
    </row>
    <row r="66" spans="1:34" ht="12.75">
      <c r="A66" s="389"/>
      <c r="B66" s="591" t="s">
        <v>231</v>
      </c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 t="s">
        <v>233</v>
      </c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737" t="s">
        <v>232</v>
      </c>
      <c r="AB66" s="737"/>
      <c r="AC66" s="737"/>
      <c r="AD66" s="737"/>
      <c r="AE66" s="737"/>
      <c r="AF66" s="737"/>
      <c r="AG66" s="737"/>
      <c r="AH66" s="389"/>
    </row>
    <row r="67" spans="1:34" ht="12.75">
      <c r="A67" s="389"/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 t="s">
        <v>440</v>
      </c>
      <c r="N67" s="591"/>
      <c r="O67" s="591"/>
      <c r="P67" s="591"/>
      <c r="Q67" s="591"/>
      <c r="R67" s="591"/>
      <c r="S67" s="591"/>
      <c r="T67" s="591" t="s">
        <v>441</v>
      </c>
      <c r="U67" s="591"/>
      <c r="V67" s="591"/>
      <c r="W67" s="591"/>
      <c r="X67" s="591"/>
      <c r="Y67" s="591"/>
      <c r="Z67" s="591"/>
      <c r="AA67" s="737"/>
      <c r="AB67" s="737"/>
      <c r="AC67" s="737"/>
      <c r="AD67" s="737"/>
      <c r="AE67" s="737"/>
      <c r="AF67" s="737"/>
      <c r="AG67" s="737"/>
      <c r="AH67" s="389"/>
    </row>
    <row r="68" spans="1:34" ht="18" customHeight="1">
      <c r="A68" s="389"/>
      <c r="B68" s="738"/>
      <c r="C68" s="739"/>
      <c r="D68" s="739"/>
      <c r="E68" s="739"/>
      <c r="F68" s="739"/>
      <c r="G68" s="739"/>
      <c r="H68" s="739"/>
      <c r="I68" s="739"/>
      <c r="J68" s="739"/>
      <c r="K68" s="739"/>
      <c r="L68" s="740"/>
      <c r="M68" s="718"/>
      <c r="N68" s="718"/>
      <c r="O68" s="718"/>
      <c r="P68" s="718"/>
      <c r="Q68" s="718"/>
      <c r="R68" s="718"/>
      <c r="S68" s="718"/>
      <c r="T68" s="718"/>
      <c r="U68" s="718"/>
      <c r="V68" s="718"/>
      <c r="W68" s="718"/>
      <c r="X68" s="718"/>
      <c r="Y68" s="718"/>
      <c r="Z68" s="718"/>
      <c r="AA68" s="718"/>
      <c r="AB68" s="718"/>
      <c r="AC68" s="718"/>
      <c r="AD68" s="718"/>
      <c r="AE68" s="718"/>
      <c r="AF68" s="718"/>
      <c r="AG68" s="718"/>
      <c r="AH68" s="389"/>
    </row>
    <row r="69" spans="1:34" ht="18" customHeight="1">
      <c r="A69" s="389"/>
      <c r="B69" s="718"/>
      <c r="C69" s="718"/>
      <c r="D69" s="718"/>
      <c r="E69" s="718"/>
      <c r="F69" s="718"/>
      <c r="G69" s="718"/>
      <c r="H69" s="718"/>
      <c r="I69" s="718"/>
      <c r="J69" s="718"/>
      <c r="K69" s="718"/>
      <c r="L69" s="718"/>
      <c r="M69" s="718"/>
      <c r="N69" s="718"/>
      <c r="O69" s="718"/>
      <c r="P69" s="718"/>
      <c r="Q69" s="718"/>
      <c r="R69" s="718"/>
      <c r="S69" s="718"/>
      <c r="T69" s="718"/>
      <c r="U69" s="718"/>
      <c r="V69" s="718"/>
      <c r="W69" s="718"/>
      <c r="X69" s="718"/>
      <c r="Y69" s="718"/>
      <c r="Z69" s="718"/>
      <c r="AA69" s="718"/>
      <c r="AB69" s="718"/>
      <c r="AC69" s="718"/>
      <c r="AD69" s="718"/>
      <c r="AE69" s="718"/>
      <c r="AF69" s="718"/>
      <c r="AG69" s="718"/>
      <c r="AH69" s="389"/>
    </row>
    <row r="70" spans="1:34" ht="18" customHeight="1">
      <c r="A70" s="389"/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718"/>
      <c r="O70" s="718"/>
      <c r="P70" s="718"/>
      <c r="Q70" s="718"/>
      <c r="R70" s="718"/>
      <c r="S70" s="718"/>
      <c r="T70" s="718"/>
      <c r="U70" s="718"/>
      <c r="V70" s="718"/>
      <c r="W70" s="718"/>
      <c r="X70" s="718"/>
      <c r="Y70" s="718"/>
      <c r="Z70" s="718"/>
      <c r="AA70" s="718"/>
      <c r="AB70" s="718"/>
      <c r="AC70" s="718"/>
      <c r="AD70" s="718"/>
      <c r="AE70" s="718"/>
      <c r="AF70" s="718"/>
      <c r="AG70" s="718"/>
      <c r="AH70" s="389"/>
    </row>
    <row r="71" spans="1:34" ht="18" customHeight="1">
      <c r="A71" s="389"/>
      <c r="B71" s="718"/>
      <c r="C71" s="718"/>
      <c r="D71" s="718"/>
      <c r="E71" s="718"/>
      <c r="F71" s="718"/>
      <c r="G71" s="718"/>
      <c r="H71" s="718"/>
      <c r="I71" s="718"/>
      <c r="J71" s="718"/>
      <c r="K71" s="718"/>
      <c r="L71" s="718"/>
      <c r="M71" s="718"/>
      <c r="N71" s="718"/>
      <c r="O71" s="718"/>
      <c r="P71" s="718"/>
      <c r="Q71" s="718"/>
      <c r="R71" s="718"/>
      <c r="S71" s="718"/>
      <c r="T71" s="718"/>
      <c r="U71" s="718"/>
      <c r="V71" s="718"/>
      <c r="W71" s="718"/>
      <c r="X71" s="718"/>
      <c r="Y71" s="718"/>
      <c r="Z71" s="718"/>
      <c r="AA71" s="718"/>
      <c r="AB71" s="718"/>
      <c r="AC71" s="718"/>
      <c r="AD71" s="718"/>
      <c r="AE71" s="718"/>
      <c r="AF71" s="718"/>
      <c r="AG71" s="718"/>
      <c r="AH71" s="389"/>
    </row>
    <row r="72" spans="1:34" ht="19.5" customHeight="1">
      <c r="A72" s="389"/>
      <c r="B72" s="718"/>
      <c r="C72" s="718"/>
      <c r="D72" s="718"/>
      <c r="E72" s="718"/>
      <c r="F72" s="718"/>
      <c r="G72" s="718"/>
      <c r="H72" s="718"/>
      <c r="I72" s="718"/>
      <c r="J72" s="718"/>
      <c r="K72" s="718"/>
      <c r="L72" s="718"/>
      <c r="M72" s="718"/>
      <c r="N72" s="718"/>
      <c r="O72" s="718"/>
      <c r="P72" s="718"/>
      <c r="Q72" s="718"/>
      <c r="R72" s="718"/>
      <c r="S72" s="718"/>
      <c r="T72" s="718"/>
      <c r="U72" s="718"/>
      <c r="V72" s="718"/>
      <c r="W72" s="718"/>
      <c r="X72" s="718"/>
      <c r="Y72" s="718"/>
      <c r="Z72" s="718"/>
      <c r="AA72" s="718"/>
      <c r="AB72" s="718"/>
      <c r="AC72" s="718"/>
      <c r="AD72" s="718"/>
      <c r="AE72" s="718"/>
      <c r="AF72" s="718"/>
      <c r="AG72" s="718"/>
      <c r="AH72" s="389"/>
    </row>
    <row r="73" spans="1:34" ht="20.25" customHeight="1">
      <c r="A73" s="389"/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8"/>
      <c r="S73" s="718"/>
      <c r="T73" s="718"/>
      <c r="U73" s="718"/>
      <c r="V73" s="718"/>
      <c r="W73" s="718"/>
      <c r="X73" s="718"/>
      <c r="Y73" s="718"/>
      <c r="Z73" s="718"/>
      <c r="AA73" s="718"/>
      <c r="AB73" s="718"/>
      <c r="AC73" s="718"/>
      <c r="AD73" s="718"/>
      <c r="AE73" s="718"/>
      <c r="AF73" s="718"/>
      <c r="AG73" s="718"/>
      <c r="AH73" s="389"/>
    </row>
    <row r="74" spans="1:34" ht="12.75">
      <c r="A74" s="389"/>
      <c r="B74" s="724" t="s">
        <v>442</v>
      </c>
      <c r="C74" s="724"/>
      <c r="D74" s="724"/>
      <c r="E74" s="724"/>
      <c r="F74" s="724"/>
      <c r="G74" s="724"/>
      <c r="H74" s="724"/>
      <c r="I74" s="724"/>
      <c r="J74" s="724"/>
      <c r="K74" s="724"/>
      <c r="L74" s="724"/>
      <c r="M74" s="724"/>
      <c r="N74" s="724"/>
      <c r="O74" s="724"/>
      <c r="P74" s="724"/>
      <c r="Q74" s="724"/>
      <c r="R74" s="724"/>
      <c r="S74" s="724"/>
      <c r="T74" s="724"/>
      <c r="U74" s="724"/>
      <c r="V74" s="724"/>
      <c r="W74" s="724"/>
      <c r="X74" s="724"/>
      <c r="Y74" s="724"/>
      <c r="Z74" s="724"/>
      <c r="AA74" s="724"/>
      <c r="AB74" s="724"/>
      <c r="AC74" s="724"/>
      <c r="AD74" s="724"/>
      <c r="AE74" s="724"/>
      <c r="AF74" s="724"/>
      <c r="AG74" s="724"/>
      <c r="AH74" s="389"/>
    </row>
    <row r="75" spans="1:34" ht="0.75" customHeight="1">
      <c r="A75" s="389"/>
      <c r="B75" s="724"/>
      <c r="C75" s="724"/>
      <c r="D75" s="724"/>
      <c r="E75" s="724"/>
      <c r="F75" s="724"/>
      <c r="G75" s="724"/>
      <c r="H75" s="724"/>
      <c r="I75" s="724"/>
      <c r="J75" s="724"/>
      <c r="K75" s="724"/>
      <c r="L75" s="724"/>
      <c r="M75" s="724"/>
      <c r="N75" s="724"/>
      <c r="O75" s="724"/>
      <c r="P75" s="724"/>
      <c r="Q75" s="724"/>
      <c r="R75" s="724"/>
      <c r="S75" s="724"/>
      <c r="T75" s="724"/>
      <c r="U75" s="724"/>
      <c r="V75" s="724"/>
      <c r="W75" s="724"/>
      <c r="X75" s="724"/>
      <c r="Y75" s="724"/>
      <c r="Z75" s="724"/>
      <c r="AA75" s="724"/>
      <c r="AB75" s="724"/>
      <c r="AC75" s="724"/>
      <c r="AD75" s="724"/>
      <c r="AE75" s="724"/>
      <c r="AF75" s="724"/>
      <c r="AG75" s="724"/>
      <c r="AH75" s="389"/>
    </row>
    <row r="76" spans="1:34" s="373" customFormat="1" ht="33" customHeight="1">
      <c r="A76" s="406"/>
      <c r="B76" s="743" t="s">
        <v>227</v>
      </c>
      <c r="C76" s="743"/>
      <c r="D76" s="743"/>
      <c r="E76" s="743"/>
      <c r="F76" s="743"/>
      <c r="G76" s="743"/>
      <c r="H76" s="743" t="s">
        <v>606</v>
      </c>
      <c r="I76" s="743"/>
      <c r="J76" s="743"/>
      <c r="K76" s="743" t="s">
        <v>607</v>
      </c>
      <c r="L76" s="743"/>
      <c r="M76" s="743"/>
      <c r="N76" s="743"/>
      <c r="O76" s="743" t="s">
        <v>608</v>
      </c>
      <c r="P76" s="743"/>
      <c r="Q76" s="743"/>
      <c r="R76" s="743"/>
      <c r="S76" s="743" t="s">
        <v>609</v>
      </c>
      <c r="T76" s="743"/>
      <c r="U76" s="743" t="s">
        <v>610</v>
      </c>
      <c r="V76" s="743"/>
      <c r="W76" s="743"/>
      <c r="X76" s="743" t="s">
        <v>611</v>
      </c>
      <c r="Y76" s="743"/>
      <c r="Z76" s="743"/>
      <c r="AA76" s="743"/>
      <c r="AB76" s="743" t="s">
        <v>192</v>
      </c>
      <c r="AC76" s="743"/>
      <c r="AD76" s="743"/>
      <c r="AE76" s="743"/>
      <c r="AF76" s="743"/>
      <c r="AG76" s="743"/>
      <c r="AH76" s="407"/>
    </row>
    <row r="77" spans="1:34" s="373" customFormat="1" ht="17.25" customHeight="1">
      <c r="A77" s="406"/>
      <c r="B77" s="761"/>
      <c r="C77" s="761"/>
      <c r="D77" s="761"/>
      <c r="E77" s="761"/>
      <c r="F77" s="761"/>
      <c r="G77" s="761"/>
      <c r="H77" s="761"/>
      <c r="I77" s="761"/>
      <c r="J77" s="761"/>
      <c r="K77" s="762"/>
      <c r="L77" s="762"/>
      <c r="M77" s="762"/>
      <c r="N77" s="762"/>
      <c r="O77" s="761"/>
      <c r="P77" s="761"/>
      <c r="Q77" s="761"/>
      <c r="R77" s="761"/>
      <c r="S77" s="761"/>
      <c r="T77" s="761"/>
      <c r="U77" s="761"/>
      <c r="V77" s="761"/>
      <c r="W77" s="761"/>
      <c r="X77" s="725"/>
      <c r="Y77" s="725"/>
      <c r="Z77" s="725"/>
      <c r="AA77" s="725"/>
      <c r="AB77" s="725"/>
      <c r="AC77" s="725"/>
      <c r="AD77" s="725"/>
      <c r="AE77" s="725"/>
      <c r="AF77" s="725"/>
      <c r="AG77" s="725"/>
      <c r="AH77" s="408"/>
    </row>
    <row r="78" spans="1:35" ht="17.25" customHeight="1">
      <c r="A78" s="389"/>
      <c r="B78" s="761"/>
      <c r="C78" s="761"/>
      <c r="D78" s="761"/>
      <c r="E78" s="761"/>
      <c r="F78" s="761"/>
      <c r="G78" s="761"/>
      <c r="H78" s="761"/>
      <c r="I78" s="761"/>
      <c r="J78" s="761"/>
      <c r="K78" s="762"/>
      <c r="L78" s="762"/>
      <c r="M78" s="762"/>
      <c r="N78" s="762"/>
      <c r="O78" s="761"/>
      <c r="P78" s="761"/>
      <c r="Q78" s="761"/>
      <c r="R78" s="761"/>
      <c r="S78" s="761"/>
      <c r="T78" s="761"/>
      <c r="U78" s="761"/>
      <c r="V78" s="761"/>
      <c r="W78" s="761"/>
      <c r="X78" s="725"/>
      <c r="Y78" s="725"/>
      <c r="Z78" s="725"/>
      <c r="AA78" s="725"/>
      <c r="AB78" s="725"/>
      <c r="AC78" s="725"/>
      <c r="AD78" s="725"/>
      <c r="AE78" s="725"/>
      <c r="AF78" s="725"/>
      <c r="AG78" s="725"/>
      <c r="AH78" s="377"/>
      <c r="AI78" s="369"/>
    </row>
    <row r="79" spans="1:35" ht="17.25" customHeight="1">
      <c r="A79" s="389"/>
      <c r="B79" s="761"/>
      <c r="C79" s="761"/>
      <c r="D79" s="761"/>
      <c r="E79" s="761"/>
      <c r="F79" s="761"/>
      <c r="G79" s="761"/>
      <c r="H79" s="761"/>
      <c r="I79" s="761"/>
      <c r="J79" s="761"/>
      <c r="K79" s="762"/>
      <c r="L79" s="762"/>
      <c r="M79" s="762"/>
      <c r="N79" s="762"/>
      <c r="O79" s="761"/>
      <c r="P79" s="761"/>
      <c r="Q79" s="761"/>
      <c r="R79" s="761"/>
      <c r="S79" s="761"/>
      <c r="T79" s="761"/>
      <c r="U79" s="761"/>
      <c r="V79" s="761"/>
      <c r="W79" s="761"/>
      <c r="X79" s="725"/>
      <c r="Y79" s="725"/>
      <c r="Z79" s="725"/>
      <c r="AA79" s="725"/>
      <c r="AB79" s="725"/>
      <c r="AC79" s="725"/>
      <c r="AD79" s="725"/>
      <c r="AE79" s="725"/>
      <c r="AF79" s="725"/>
      <c r="AG79" s="725"/>
      <c r="AH79" s="377"/>
      <c r="AI79" s="369"/>
    </row>
    <row r="80" spans="1:35" ht="17.25" customHeight="1">
      <c r="A80" s="389"/>
      <c r="B80" s="761"/>
      <c r="C80" s="761"/>
      <c r="D80" s="761"/>
      <c r="E80" s="761"/>
      <c r="F80" s="761"/>
      <c r="G80" s="761"/>
      <c r="H80" s="761"/>
      <c r="I80" s="761"/>
      <c r="J80" s="761"/>
      <c r="K80" s="762"/>
      <c r="L80" s="762"/>
      <c r="M80" s="762"/>
      <c r="N80" s="762"/>
      <c r="O80" s="761"/>
      <c r="P80" s="761"/>
      <c r="Q80" s="761"/>
      <c r="R80" s="761"/>
      <c r="S80" s="761"/>
      <c r="T80" s="761"/>
      <c r="U80" s="761"/>
      <c r="V80" s="761"/>
      <c r="W80" s="761"/>
      <c r="X80" s="725"/>
      <c r="Y80" s="725"/>
      <c r="Z80" s="725"/>
      <c r="AA80" s="725"/>
      <c r="AB80" s="725"/>
      <c r="AC80" s="725"/>
      <c r="AD80" s="725"/>
      <c r="AE80" s="725"/>
      <c r="AF80" s="725"/>
      <c r="AG80" s="725"/>
      <c r="AH80" s="377"/>
      <c r="AI80" s="369"/>
    </row>
    <row r="81" spans="1:34" ht="17.25" customHeight="1">
      <c r="A81" s="389"/>
      <c r="B81" s="761"/>
      <c r="C81" s="761"/>
      <c r="D81" s="761"/>
      <c r="E81" s="761"/>
      <c r="F81" s="761"/>
      <c r="G81" s="761"/>
      <c r="H81" s="761"/>
      <c r="I81" s="761"/>
      <c r="J81" s="761"/>
      <c r="K81" s="762"/>
      <c r="L81" s="762"/>
      <c r="M81" s="762"/>
      <c r="N81" s="762"/>
      <c r="O81" s="761"/>
      <c r="P81" s="761"/>
      <c r="Q81" s="761"/>
      <c r="R81" s="761"/>
      <c r="S81" s="761"/>
      <c r="T81" s="761"/>
      <c r="U81" s="761"/>
      <c r="V81" s="761"/>
      <c r="W81" s="761"/>
      <c r="X81" s="725"/>
      <c r="Y81" s="725"/>
      <c r="Z81" s="725"/>
      <c r="AA81" s="725"/>
      <c r="AB81" s="725"/>
      <c r="AC81" s="725"/>
      <c r="AD81" s="725"/>
      <c r="AE81" s="725"/>
      <c r="AF81" s="725"/>
      <c r="AG81" s="725"/>
      <c r="AH81" s="389"/>
    </row>
    <row r="82" spans="1:34" ht="17.25" customHeight="1">
      <c r="A82" s="389"/>
      <c r="B82" s="761"/>
      <c r="C82" s="761"/>
      <c r="D82" s="761"/>
      <c r="E82" s="761"/>
      <c r="F82" s="761"/>
      <c r="G82" s="761"/>
      <c r="H82" s="761"/>
      <c r="I82" s="761"/>
      <c r="J82" s="761"/>
      <c r="K82" s="762"/>
      <c r="L82" s="762"/>
      <c r="M82" s="762"/>
      <c r="N82" s="762"/>
      <c r="O82" s="761"/>
      <c r="P82" s="761"/>
      <c r="Q82" s="761"/>
      <c r="R82" s="761"/>
      <c r="S82" s="761"/>
      <c r="T82" s="761"/>
      <c r="U82" s="761"/>
      <c r="V82" s="761"/>
      <c r="W82" s="761"/>
      <c r="X82" s="725"/>
      <c r="Y82" s="725"/>
      <c r="Z82" s="725"/>
      <c r="AA82" s="725"/>
      <c r="AB82" s="725"/>
      <c r="AC82" s="725"/>
      <c r="AD82" s="725"/>
      <c r="AE82" s="725"/>
      <c r="AF82" s="725"/>
      <c r="AG82" s="725"/>
      <c r="AH82" s="389"/>
    </row>
    <row r="83" spans="1:34" ht="17.25" customHeight="1">
      <c r="A83" s="389"/>
      <c r="B83" s="761"/>
      <c r="C83" s="761"/>
      <c r="D83" s="761"/>
      <c r="E83" s="761"/>
      <c r="F83" s="761"/>
      <c r="G83" s="761"/>
      <c r="H83" s="761"/>
      <c r="I83" s="761"/>
      <c r="J83" s="761"/>
      <c r="K83" s="762"/>
      <c r="L83" s="762"/>
      <c r="M83" s="762"/>
      <c r="N83" s="762"/>
      <c r="O83" s="761"/>
      <c r="P83" s="761"/>
      <c r="Q83" s="761"/>
      <c r="R83" s="761"/>
      <c r="S83" s="761"/>
      <c r="T83" s="761"/>
      <c r="U83" s="761"/>
      <c r="V83" s="761"/>
      <c r="W83" s="761"/>
      <c r="X83" s="725"/>
      <c r="Y83" s="725"/>
      <c r="Z83" s="725"/>
      <c r="AA83" s="725"/>
      <c r="AB83" s="725"/>
      <c r="AC83" s="725"/>
      <c r="AD83" s="725"/>
      <c r="AE83" s="725"/>
      <c r="AF83" s="725"/>
      <c r="AG83" s="725"/>
      <c r="AH83" s="389"/>
    </row>
    <row r="84" spans="1:34" ht="17.25" customHeight="1">
      <c r="A84" s="389"/>
      <c r="B84" s="761"/>
      <c r="C84" s="761"/>
      <c r="D84" s="761"/>
      <c r="E84" s="761"/>
      <c r="F84" s="761"/>
      <c r="G84" s="761"/>
      <c r="H84" s="761"/>
      <c r="I84" s="761"/>
      <c r="J84" s="761"/>
      <c r="K84" s="762"/>
      <c r="L84" s="762"/>
      <c r="M84" s="762"/>
      <c r="N84" s="762"/>
      <c r="O84" s="761"/>
      <c r="P84" s="761"/>
      <c r="Q84" s="761"/>
      <c r="R84" s="761"/>
      <c r="S84" s="761"/>
      <c r="T84" s="761"/>
      <c r="U84" s="761"/>
      <c r="V84" s="761"/>
      <c r="W84" s="761"/>
      <c r="X84" s="725"/>
      <c r="Y84" s="725"/>
      <c r="Z84" s="725"/>
      <c r="AA84" s="725"/>
      <c r="AB84" s="725"/>
      <c r="AC84" s="725"/>
      <c r="AD84" s="725"/>
      <c r="AE84" s="725"/>
      <c r="AF84" s="725"/>
      <c r="AG84" s="725"/>
      <c r="AH84" s="389"/>
    </row>
    <row r="85" spans="1:34" ht="17.25" customHeight="1">
      <c r="A85" s="389"/>
      <c r="B85" s="761"/>
      <c r="C85" s="761"/>
      <c r="D85" s="761"/>
      <c r="E85" s="761"/>
      <c r="F85" s="761"/>
      <c r="G85" s="761"/>
      <c r="H85" s="761"/>
      <c r="I85" s="761"/>
      <c r="J85" s="761"/>
      <c r="K85" s="762"/>
      <c r="L85" s="762"/>
      <c r="M85" s="762"/>
      <c r="N85" s="762"/>
      <c r="O85" s="761"/>
      <c r="P85" s="761"/>
      <c r="Q85" s="761"/>
      <c r="R85" s="761"/>
      <c r="S85" s="761"/>
      <c r="T85" s="761"/>
      <c r="U85" s="761"/>
      <c r="V85" s="761"/>
      <c r="W85" s="761"/>
      <c r="X85" s="725"/>
      <c r="Y85" s="725"/>
      <c r="Z85" s="725"/>
      <c r="AA85" s="725"/>
      <c r="AB85" s="725"/>
      <c r="AC85" s="725"/>
      <c r="AD85" s="725"/>
      <c r="AE85" s="725"/>
      <c r="AF85" s="725"/>
      <c r="AG85" s="725"/>
      <c r="AH85" s="389"/>
    </row>
    <row r="86" spans="1:34" ht="17.25" customHeight="1">
      <c r="A86" s="389"/>
      <c r="B86" s="761"/>
      <c r="C86" s="761"/>
      <c r="D86" s="761"/>
      <c r="E86" s="761"/>
      <c r="F86" s="761"/>
      <c r="G86" s="761"/>
      <c r="H86" s="761"/>
      <c r="I86" s="761"/>
      <c r="J86" s="761"/>
      <c r="K86" s="762"/>
      <c r="L86" s="762"/>
      <c r="M86" s="762"/>
      <c r="N86" s="762"/>
      <c r="O86" s="761"/>
      <c r="P86" s="761"/>
      <c r="Q86" s="761"/>
      <c r="R86" s="761"/>
      <c r="S86" s="761"/>
      <c r="T86" s="761"/>
      <c r="U86" s="761"/>
      <c r="V86" s="761"/>
      <c r="W86" s="761"/>
      <c r="X86" s="725"/>
      <c r="Y86" s="725"/>
      <c r="Z86" s="725"/>
      <c r="AA86" s="725"/>
      <c r="AB86" s="725"/>
      <c r="AC86" s="725"/>
      <c r="AD86" s="725"/>
      <c r="AE86" s="725"/>
      <c r="AF86" s="725"/>
      <c r="AG86" s="725"/>
      <c r="AH86" s="389"/>
    </row>
    <row r="87" spans="1:34" ht="7.5" customHeight="1">
      <c r="A87" s="389"/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</row>
    <row r="88" spans="1:34" ht="12.75">
      <c r="A88" s="389"/>
      <c r="B88" s="409" t="s">
        <v>612</v>
      </c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438"/>
      <c r="V88" s="396" t="s">
        <v>218</v>
      </c>
      <c r="W88" s="396"/>
      <c r="X88" s="396"/>
      <c r="Y88" s="438"/>
      <c r="Z88" s="409" t="s">
        <v>220</v>
      </c>
      <c r="AA88" s="396"/>
      <c r="AB88" s="396"/>
      <c r="AC88" s="396"/>
      <c r="AD88" s="396"/>
      <c r="AE88" s="396"/>
      <c r="AF88" s="396"/>
      <c r="AG88" s="396"/>
      <c r="AH88" s="396"/>
    </row>
    <row r="89" spans="1:34" ht="6.75" customHeight="1">
      <c r="A89" s="389"/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</row>
    <row r="90" spans="1:34" ht="12.75">
      <c r="A90" s="389"/>
      <c r="B90" s="389" t="s">
        <v>221</v>
      </c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718"/>
      <c r="O90" s="718"/>
      <c r="P90" s="389" t="s">
        <v>223</v>
      </c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</row>
    <row r="91" spans="1:34" ht="7.5" customHeight="1">
      <c r="A91" s="389"/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</row>
    <row r="92" spans="1:34" ht="12.75">
      <c r="A92" s="389"/>
      <c r="B92" s="389" t="s">
        <v>222</v>
      </c>
      <c r="C92" s="389"/>
      <c r="D92" s="389"/>
      <c r="E92" s="389"/>
      <c r="F92" s="389"/>
      <c r="G92" s="389"/>
      <c r="H92" s="389"/>
      <c r="I92" s="389"/>
      <c r="J92" s="389"/>
      <c r="K92" s="389"/>
      <c r="L92" s="718"/>
      <c r="M92" s="718"/>
      <c r="N92" s="389" t="s">
        <v>224</v>
      </c>
      <c r="O92" s="389"/>
      <c r="P92" s="389"/>
      <c r="Q92" s="718"/>
      <c r="R92" s="718"/>
      <c r="S92" s="389" t="s">
        <v>226</v>
      </c>
      <c r="T92" s="389"/>
      <c r="U92" s="389"/>
      <c r="V92" s="718"/>
      <c r="W92" s="718"/>
      <c r="X92" s="389" t="s">
        <v>225</v>
      </c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</row>
    <row r="93" spans="1:34" ht="12.75">
      <c r="A93" s="389"/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77"/>
      <c r="M93" s="377"/>
      <c r="N93" s="389"/>
      <c r="O93" s="389"/>
      <c r="P93" s="389"/>
      <c r="Q93" s="377"/>
      <c r="R93" s="377"/>
      <c r="S93" s="389"/>
      <c r="T93" s="389"/>
      <c r="U93" s="389"/>
      <c r="V93" s="377"/>
      <c r="W93" s="377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</row>
    <row r="94" spans="1:34" ht="12.75">
      <c r="A94" s="389"/>
      <c r="B94" s="741" t="s">
        <v>258</v>
      </c>
      <c r="C94" s="741"/>
      <c r="D94" s="741"/>
      <c r="E94" s="741"/>
      <c r="F94" s="741"/>
      <c r="G94" s="741"/>
      <c r="H94" s="741"/>
      <c r="I94" s="741"/>
      <c r="J94" s="741"/>
      <c r="K94" s="741"/>
      <c r="L94" s="741"/>
      <c r="M94" s="741"/>
      <c r="N94" s="741"/>
      <c r="O94" s="741"/>
      <c r="P94" s="741"/>
      <c r="Q94" s="741"/>
      <c r="R94" s="741"/>
      <c r="S94" s="741"/>
      <c r="T94" s="741"/>
      <c r="U94" s="741"/>
      <c r="V94" s="741"/>
      <c r="W94" s="741"/>
      <c r="X94" s="741"/>
      <c r="Y94" s="741"/>
      <c r="Z94" s="741"/>
      <c r="AA94" s="741"/>
      <c r="AB94" s="741"/>
      <c r="AC94" s="741"/>
      <c r="AD94" s="741"/>
      <c r="AE94" s="741"/>
      <c r="AF94" s="741"/>
      <c r="AG94" s="389"/>
      <c r="AH94" s="389"/>
    </row>
    <row r="95" spans="1:34" ht="12.75">
      <c r="A95" s="389"/>
      <c r="B95" s="742"/>
      <c r="C95" s="742"/>
      <c r="D95" s="742"/>
      <c r="E95" s="742"/>
      <c r="F95" s="742"/>
      <c r="G95" s="742"/>
      <c r="H95" s="742"/>
      <c r="I95" s="742"/>
      <c r="J95" s="742"/>
      <c r="K95" s="742"/>
      <c r="L95" s="742"/>
      <c r="M95" s="742"/>
      <c r="N95" s="742"/>
      <c r="O95" s="742"/>
      <c r="P95" s="742"/>
      <c r="Q95" s="742"/>
      <c r="R95" s="742"/>
      <c r="S95" s="742"/>
      <c r="T95" s="742"/>
      <c r="U95" s="742"/>
      <c r="V95" s="742"/>
      <c r="W95" s="742"/>
      <c r="X95" s="742"/>
      <c r="Y95" s="742"/>
      <c r="Z95" s="742"/>
      <c r="AA95" s="742"/>
      <c r="AB95" s="742"/>
      <c r="AC95" s="742"/>
      <c r="AD95" s="742"/>
      <c r="AE95" s="742"/>
      <c r="AF95" s="742"/>
      <c r="AG95" s="389"/>
      <c r="AH95" s="389"/>
    </row>
    <row r="96" spans="1:34" ht="12.75">
      <c r="A96" s="389"/>
      <c r="B96" s="591" t="s">
        <v>227</v>
      </c>
      <c r="C96" s="591"/>
      <c r="D96" s="591"/>
      <c r="E96" s="591"/>
      <c r="F96" s="591"/>
      <c r="G96" s="591"/>
      <c r="H96" s="591"/>
      <c r="I96" s="591"/>
      <c r="J96" s="591"/>
      <c r="K96" s="591" t="s">
        <v>228</v>
      </c>
      <c r="L96" s="591"/>
      <c r="M96" s="591"/>
      <c r="N96" s="591"/>
      <c r="O96" s="591"/>
      <c r="P96" s="591"/>
      <c r="Q96" s="591"/>
      <c r="R96" s="591"/>
      <c r="S96" s="591" t="s">
        <v>183</v>
      </c>
      <c r="T96" s="591"/>
      <c r="U96" s="591"/>
      <c r="V96" s="591"/>
      <c r="W96" s="591"/>
      <c r="X96" s="591"/>
      <c r="Y96" s="591"/>
      <c r="Z96" s="591" t="s">
        <v>229</v>
      </c>
      <c r="AA96" s="591"/>
      <c r="AB96" s="591"/>
      <c r="AC96" s="591"/>
      <c r="AD96" s="591"/>
      <c r="AE96" s="591"/>
      <c r="AF96" s="591"/>
      <c r="AG96" s="591"/>
      <c r="AH96" s="389"/>
    </row>
    <row r="97" spans="1:34" ht="22.5" customHeight="1">
      <c r="A97" s="389"/>
      <c r="B97" s="712"/>
      <c r="C97" s="712"/>
      <c r="D97" s="712"/>
      <c r="E97" s="712"/>
      <c r="F97" s="712"/>
      <c r="G97" s="712"/>
      <c r="H97" s="712"/>
      <c r="I97" s="712"/>
      <c r="J97" s="712"/>
      <c r="K97" s="712"/>
      <c r="L97" s="712"/>
      <c r="M97" s="712"/>
      <c r="N97" s="712"/>
      <c r="O97" s="712"/>
      <c r="P97" s="712"/>
      <c r="Q97" s="712"/>
      <c r="R97" s="712"/>
      <c r="S97" s="717"/>
      <c r="T97" s="712"/>
      <c r="U97" s="712"/>
      <c r="V97" s="712"/>
      <c r="W97" s="712"/>
      <c r="X97" s="712"/>
      <c r="Y97" s="712"/>
      <c r="Z97" s="716"/>
      <c r="AA97" s="712"/>
      <c r="AB97" s="712"/>
      <c r="AC97" s="712"/>
      <c r="AD97" s="712"/>
      <c r="AE97" s="712"/>
      <c r="AF97" s="712"/>
      <c r="AG97" s="712"/>
      <c r="AH97" s="389"/>
    </row>
    <row r="98" spans="1:34" ht="18" customHeight="1">
      <c r="A98" s="389"/>
      <c r="B98" s="715" t="s">
        <v>398</v>
      </c>
      <c r="C98" s="715"/>
      <c r="D98" s="715"/>
      <c r="E98" s="715"/>
      <c r="F98" s="715"/>
      <c r="G98" s="715"/>
      <c r="H98" s="715"/>
      <c r="I98" s="715"/>
      <c r="J98" s="715"/>
      <c r="K98" s="709"/>
      <c r="L98" s="710"/>
      <c r="M98" s="710"/>
      <c r="N98" s="710"/>
      <c r="O98" s="710"/>
      <c r="P98" s="710"/>
      <c r="Q98" s="710"/>
      <c r="R98" s="710"/>
      <c r="S98" s="710"/>
      <c r="T98" s="710"/>
      <c r="U98" s="710"/>
      <c r="V98" s="710"/>
      <c r="W98" s="710"/>
      <c r="X98" s="710"/>
      <c r="Y98" s="710"/>
      <c r="Z98" s="710"/>
      <c r="AA98" s="710"/>
      <c r="AB98" s="710"/>
      <c r="AC98" s="710"/>
      <c r="AD98" s="710"/>
      <c r="AE98" s="710"/>
      <c r="AF98" s="710"/>
      <c r="AG98" s="711"/>
      <c r="AH98" s="389"/>
    </row>
    <row r="99" spans="1:34" ht="22.5" customHeight="1">
      <c r="A99" s="389"/>
      <c r="B99" s="712"/>
      <c r="C99" s="712"/>
      <c r="D99" s="712"/>
      <c r="E99" s="712"/>
      <c r="F99" s="712"/>
      <c r="G99" s="712"/>
      <c r="H99" s="712"/>
      <c r="I99" s="712"/>
      <c r="J99" s="712"/>
      <c r="K99" s="712"/>
      <c r="L99" s="712"/>
      <c r="M99" s="712"/>
      <c r="N99" s="712"/>
      <c r="O99" s="712"/>
      <c r="P99" s="712"/>
      <c r="Q99" s="712"/>
      <c r="R99" s="712"/>
      <c r="S99" s="712"/>
      <c r="T99" s="712"/>
      <c r="U99" s="712"/>
      <c r="V99" s="712"/>
      <c r="W99" s="712"/>
      <c r="X99" s="712"/>
      <c r="Y99" s="712"/>
      <c r="Z99" s="712"/>
      <c r="AA99" s="712"/>
      <c r="AB99" s="712"/>
      <c r="AC99" s="712"/>
      <c r="AD99" s="712"/>
      <c r="AE99" s="712"/>
      <c r="AF99" s="712"/>
      <c r="AG99" s="712"/>
      <c r="AH99" s="389"/>
    </row>
    <row r="100" spans="1:34" ht="18" customHeight="1">
      <c r="A100" s="389"/>
      <c r="B100" s="713" t="s">
        <v>398</v>
      </c>
      <c r="C100" s="713"/>
      <c r="D100" s="713"/>
      <c r="E100" s="713"/>
      <c r="F100" s="713"/>
      <c r="G100" s="713"/>
      <c r="H100" s="713"/>
      <c r="I100" s="713"/>
      <c r="J100" s="713"/>
      <c r="K100" s="709"/>
      <c r="L100" s="710"/>
      <c r="M100" s="710"/>
      <c r="N100" s="710"/>
      <c r="O100" s="710"/>
      <c r="P100" s="710"/>
      <c r="Q100" s="710"/>
      <c r="R100" s="710"/>
      <c r="S100" s="710"/>
      <c r="T100" s="710"/>
      <c r="U100" s="710"/>
      <c r="V100" s="710"/>
      <c r="W100" s="710"/>
      <c r="X100" s="710"/>
      <c r="Y100" s="710"/>
      <c r="Z100" s="710"/>
      <c r="AA100" s="710"/>
      <c r="AB100" s="710"/>
      <c r="AC100" s="710"/>
      <c r="AD100" s="710"/>
      <c r="AE100" s="710"/>
      <c r="AF100" s="710"/>
      <c r="AG100" s="711"/>
      <c r="AH100" s="389"/>
    </row>
    <row r="101" spans="1:34" ht="22.5" customHeight="1">
      <c r="A101" s="389"/>
      <c r="B101" s="712"/>
      <c r="C101" s="712"/>
      <c r="D101" s="712"/>
      <c r="E101" s="712"/>
      <c r="F101" s="712"/>
      <c r="G101" s="712"/>
      <c r="H101" s="712"/>
      <c r="I101" s="712"/>
      <c r="J101" s="712"/>
      <c r="K101" s="712"/>
      <c r="L101" s="712"/>
      <c r="M101" s="712"/>
      <c r="N101" s="712"/>
      <c r="O101" s="712"/>
      <c r="P101" s="712"/>
      <c r="Q101" s="712"/>
      <c r="R101" s="712"/>
      <c r="S101" s="712"/>
      <c r="T101" s="712"/>
      <c r="U101" s="712"/>
      <c r="V101" s="712"/>
      <c r="W101" s="712"/>
      <c r="X101" s="712"/>
      <c r="Y101" s="712"/>
      <c r="Z101" s="712"/>
      <c r="AA101" s="712"/>
      <c r="AB101" s="712"/>
      <c r="AC101" s="712"/>
      <c r="AD101" s="712"/>
      <c r="AE101" s="712"/>
      <c r="AF101" s="712"/>
      <c r="AG101" s="712"/>
      <c r="AH101" s="389"/>
    </row>
    <row r="102" spans="1:34" ht="18" customHeight="1">
      <c r="A102" s="389"/>
      <c r="B102" s="713" t="s">
        <v>398</v>
      </c>
      <c r="C102" s="713"/>
      <c r="D102" s="713"/>
      <c r="E102" s="713"/>
      <c r="F102" s="713"/>
      <c r="G102" s="713"/>
      <c r="H102" s="713"/>
      <c r="I102" s="713"/>
      <c r="J102" s="713"/>
      <c r="K102" s="709"/>
      <c r="L102" s="710"/>
      <c r="M102" s="710"/>
      <c r="N102" s="710"/>
      <c r="O102" s="710"/>
      <c r="P102" s="710"/>
      <c r="Q102" s="710"/>
      <c r="R102" s="710"/>
      <c r="S102" s="710"/>
      <c r="T102" s="710"/>
      <c r="U102" s="710"/>
      <c r="V102" s="710"/>
      <c r="W102" s="710"/>
      <c r="X102" s="710"/>
      <c r="Y102" s="710"/>
      <c r="Z102" s="710"/>
      <c r="AA102" s="710"/>
      <c r="AB102" s="710"/>
      <c r="AC102" s="710"/>
      <c r="AD102" s="710"/>
      <c r="AE102" s="710"/>
      <c r="AF102" s="710"/>
      <c r="AG102" s="711"/>
      <c r="AH102" s="389"/>
    </row>
    <row r="103" spans="1:34" ht="12.75">
      <c r="A103" s="389"/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</row>
    <row r="104" spans="1:34" ht="12.75">
      <c r="A104" s="389"/>
      <c r="B104" s="708" t="s">
        <v>399</v>
      </c>
      <c r="C104" s="708"/>
      <c r="D104" s="708"/>
      <c r="E104" s="708"/>
      <c r="F104" s="708"/>
      <c r="G104" s="708"/>
      <c r="H104" s="708"/>
      <c r="I104" s="708"/>
      <c r="J104" s="708"/>
      <c r="K104" s="708"/>
      <c r="L104" s="708"/>
      <c r="M104" s="708"/>
      <c r="N104" s="708"/>
      <c r="O104" s="708"/>
      <c r="P104" s="708"/>
      <c r="Q104" s="708"/>
      <c r="R104" s="708"/>
      <c r="S104" s="708"/>
      <c r="T104" s="708"/>
      <c r="U104" s="708"/>
      <c r="V104" s="708"/>
      <c r="W104" s="708"/>
      <c r="X104" s="708"/>
      <c r="Y104" s="708"/>
      <c r="Z104" s="708"/>
      <c r="AA104" s="708"/>
      <c r="AB104" s="708"/>
      <c r="AC104" s="708"/>
      <c r="AD104" s="708"/>
      <c r="AE104" s="708"/>
      <c r="AF104" s="708"/>
      <c r="AG104" s="708"/>
      <c r="AH104" s="389"/>
    </row>
    <row r="105" spans="1:34" ht="12.75">
      <c r="A105" s="389"/>
      <c r="B105" s="714" t="s">
        <v>400</v>
      </c>
      <c r="C105" s="714"/>
      <c r="D105" s="714"/>
      <c r="E105" s="714"/>
      <c r="F105" s="714"/>
      <c r="G105" s="714"/>
      <c r="H105" s="714"/>
      <c r="I105" s="714"/>
      <c r="J105" s="714"/>
      <c r="K105" s="714"/>
      <c r="L105" s="714"/>
      <c r="M105" s="714"/>
      <c r="N105" s="714"/>
      <c r="O105" s="714"/>
      <c r="P105" s="714"/>
      <c r="Q105" s="714"/>
      <c r="R105" s="714"/>
      <c r="S105" s="714"/>
      <c r="T105" s="714"/>
      <c r="U105" s="714"/>
      <c r="V105" s="714"/>
      <c r="W105" s="714"/>
      <c r="X105" s="714"/>
      <c r="Y105" s="714"/>
      <c r="Z105" s="714"/>
      <c r="AA105" s="714"/>
      <c r="AB105" s="714"/>
      <c r="AC105" s="714"/>
      <c r="AD105" s="714"/>
      <c r="AE105" s="714"/>
      <c r="AF105" s="714"/>
      <c r="AG105" s="714"/>
      <c r="AH105" s="389"/>
    </row>
    <row r="106" spans="1:34" ht="12.75">
      <c r="A106" s="389"/>
      <c r="B106" s="418" t="s">
        <v>401</v>
      </c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</row>
    <row r="107" spans="1:34" ht="12.75">
      <c r="A107" s="389"/>
      <c r="B107" s="591" t="s">
        <v>217</v>
      </c>
      <c r="C107" s="591"/>
      <c r="D107" s="591"/>
      <c r="E107" s="591"/>
      <c r="F107" s="591"/>
      <c r="G107" s="591"/>
      <c r="H107" s="591"/>
      <c r="I107" s="591"/>
      <c r="J107" s="591"/>
      <c r="K107" s="591"/>
      <c r="L107" s="591" t="s">
        <v>246</v>
      </c>
      <c r="M107" s="591"/>
      <c r="N107" s="591"/>
      <c r="O107" s="591"/>
      <c r="P107" s="591" t="s">
        <v>245</v>
      </c>
      <c r="Q107" s="591"/>
      <c r="R107" s="591"/>
      <c r="S107" s="591"/>
      <c r="T107" s="591"/>
      <c r="U107" s="591"/>
      <c r="V107" s="591"/>
      <c r="W107" s="591"/>
      <c r="X107" s="591"/>
      <c r="Y107" s="591"/>
      <c r="Z107" s="591"/>
      <c r="AA107" s="591" t="s">
        <v>247</v>
      </c>
      <c r="AB107" s="591"/>
      <c r="AC107" s="591"/>
      <c r="AD107" s="591"/>
      <c r="AE107" s="591"/>
      <c r="AF107" s="591"/>
      <c r="AG107" s="591"/>
      <c r="AH107" s="389"/>
    </row>
    <row r="108" spans="1:34" ht="12.75">
      <c r="A108" s="389"/>
      <c r="B108" s="702"/>
      <c r="C108" s="702"/>
      <c r="D108" s="702"/>
      <c r="E108" s="702"/>
      <c r="F108" s="702"/>
      <c r="G108" s="702"/>
      <c r="H108" s="702"/>
      <c r="I108" s="702"/>
      <c r="J108" s="702"/>
      <c r="K108" s="702"/>
      <c r="L108" s="702"/>
      <c r="M108" s="702"/>
      <c r="N108" s="702"/>
      <c r="O108" s="702"/>
      <c r="P108" s="702"/>
      <c r="Q108" s="702"/>
      <c r="R108" s="702"/>
      <c r="S108" s="702"/>
      <c r="T108" s="702"/>
      <c r="U108" s="702"/>
      <c r="V108" s="702"/>
      <c r="W108" s="702"/>
      <c r="X108" s="702"/>
      <c r="Y108" s="702"/>
      <c r="Z108" s="702"/>
      <c r="AA108" s="702"/>
      <c r="AB108" s="702"/>
      <c r="AC108" s="702"/>
      <c r="AD108" s="702"/>
      <c r="AE108" s="702"/>
      <c r="AF108" s="702"/>
      <c r="AG108" s="702"/>
      <c r="AH108" s="389"/>
    </row>
    <row r="109" spans="1:34" ht="6.75" customHeight="1">
      <c r="A109" s="389"/>
      <c r="B109" s="702"/>
      <c r="C109" s="702"/>
      <c r="D109" s="702"/>
      <c r="E109" s="702"/>
      <c r="F109" s="702"/>
      <c r="G109" s="702"/>
      <c r="H109" s="702"/>
      <c r="I109" s="702"/>
      <c r="J109" s="702"/>
      <c r="K109" s="702"/>
      <c r="L109" s="702"/>
      <c r="M109" s="702"/>
      <c r="N109" s="702"/>
      <c r="O109" s="702"/>
      <c r="P109" s="702"/>
      <c r="Q109" s="702"/>
      <c r="R109" s="702"/>
      <c r="S109" s="702"/>
      <c r="T109" s="702"/>
      <c r="U109" s="702"/>
      <c r="V109" s="702"/>
      <c r="W109" s="702"/>
      <c r="X109" s="702"/>
      <c r="Y109" s="702"/>
      <c r="Z109" s="702"/>
      <c r="AA109" s="702"/>
      <c r="AB109" s="702"/>
      <c r="AC109" s="702"/>
      <c r="AD109" s="702"/>
      <c r="AE109" s="702"/>
      <c r="AF109" s="702"/>
      <c r="AG109" s="702"/>
      <c r="AH109" s="389"/>
    </row>
    <row r="110" spans="1:34" ht="6.75" customHeight="1">
      <c r="A110" s="389"/>
      <c r="B110" s="702"/>
      <c r="C110" s="702"/>
      <c r="D110" s="702"/>
      <c r="E110" s="702"/>
      <c r="F110" s="702"/>
      <c r="G110" s="702"/>
      <c r="H110" s="702"/>
      <c r="I110" s="702"/>
      <c r="J110" s="702"/>
      <c r="K110" s="702"/>
      <c r="L110" s="702"/>
      <c r="M110" s="702"/>
      <c r="N110" s="702"/>
      <c r="O110" s="702"/>
      <c r="P110" s="702"/>
      <c r="Q110" s="702"/>
      <c r="R110" s="702"/>
      <c r="S110" s="702"/>
      <c r="T110" s="702"/>
      <c r="U110" s="702"/>
      <c r="V110" s="702"/>
      <c r="W110" s="702"/>
      <c r="X110" s="702"/>
      <c r="Y110" s="702"/>
      <c r="Z110" s="702"/>
      <c r="AA110" s="702"/>
      <c r="AB110" s="702"/>
      <c r="AC110" s="702"/>
      <c r="AD110" s="702"/>
      <c r="AE110" s="702"/>
      <c r="AF110" s="702"/>
      <c r="AG110" s="702"/>
      <c r="AH110" s="389"/>
    </row>
    <row r="111" spans="1:34" ht="13.5" customHeight="1">
      <c r="A111" s="389"/>
      <c r="B111" s="702"/>
      <c r="C111" s="702"/>
      <c r="D111" s="702"/>
      <c r="E111" s="702"/>
      <c r="F111" s="702"/>
      <c r="G111" s="702"/>
      <c r="H111" s="702"/>
      <c r="I111" s="702"/>
      <c r="J111" s="702"/>
      <c r="K111" s="702"/>
      <c r="L111" s="702"/>
      <c r="M111" s="702"/>
      <c r="N111" s="702"/>
      <c r="O111" s="702"/>
      <c r="P111" s="702"/>
      <c r="Q111" s="702"/>
      <c r="R111" s="702"/>
      <c r="S111" s="702"/>
      <c r="T111" s="702"/>
      <c r="U111" s="702"/>
      <c r="V111" s="702"/>
      <c r="W111" s="702"/>
      <c r="X111" s="702"/>
      <c r="Y111" s="702"/>
      <c r="Z111" s="702"/>
      <c r="AA111" s="702"/>
      <c r="AB111" s="702"/>
      <c r="AC111" s="702"/>
      <c r="AD111" s="702"/>
      <c r="AE111" s="702"/>
      <c r="AF111" s="702"/>
      <c r="AG111" s="702"/>
      <c r="AH111" s="389"/>
    </row>
    <row r="112" spans="1:34" ht="12.75">
      <c r="A112" s="389"/>
      <c r="B112" s="702"/>
      <c r="C112" s="702"/>
      <c r="D112" s="702"/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2"/>
      <c r="Q112" s="702"/>
      <c r="R112" s="702"/>
      <c r="S112" s="702"/>
      <c r="T112" s="702"/>
      <c r="U112" s="702"/>
      <c r="V112" s="702"/>
      <c r="W112" s="702"/>
      <c r="X112" s="702"/>
      <c r="Y112" s="702"/>
      <c r="Z112" s="702"/>
      <c r="AA112" s="702"/>
      <c r="AB112" s="702"/>
      <c r="AC112" s="702"/>
      <c r="AD112" s="702"/>
      <c r="AE112" s="702"/>
      <c r="AF112" s="702"/>
      <c r="AG112" s="702"/>
      <c r="AH112" s="389"/>
    </row>
    <row r="113" spans="1:34" ht="7.5" customHeight="1">
      <c r="A113" s="389"/>
      <c r="B113" s="702"/>
      <c r="C113" s="702"/>
      <c r="D113" s="702"/>
      <c r="E113" s="702"/>
      <c r="F113" s="702"/>
      <c r="G113" s="702"/>
      <c r="H113" s="702"/>
      <c r="I113" s="702"/>
      <c r="J113" s="702"/>
      <c r="K113" s="702"/>
      <c r="L113" s="702"/>
      <c r="M113" s="702"/>
      <c r="N113" s="702"/>
      <c r="O113" s="702"/>
      <c r="P113" s="702"/>
      <c r="Q113" s="702"/>
      <c r="R113" s="702"/>
      <c r="S113" s="702"/>
      <c r="T113" s="702"/>
      <c r="U113" s="702"/>
      <c r="V113" s="702"/>
      <c r="W113" s="702"/>
      <c r="X113" s="702"/>
      <c r="Y113" s="702"/>
      <c r="Z113" s="702"/>
      <c r="AA113" s="702"/>
      <c r="AB113" s="702"/>
      <c r="AC113" s="702"/>
      <c r="AD113" s="702"/>
      <c r="AE113" s="702"/>
      <c r="AF113" s="702"/>
      <c r="AG113" s="702"/>
      <c r="AH113" s="389"/>
    </row>
    <row r="114" spans="1:34" ht="12.75">
      <c r="A114" s="389"/>
      <c r="B114" s="702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2"/>
      <c r="AE114" s="702"/>
      <c r="AF114" s="702"/>
      <c r="AG114" s="702"/>
      <c r="AH114" s="389"/>
    </row>
    <row r="115" spans="1:34" ht="8.25" customHeight="1">
      <c r="A115" s="389"/>
      <c r="B115" s="702"/>
      <c r="C115" s="702"/>
      <c r="D115" s="702"/>
      <c r="E115" s="702"/>
      <c r="F115" s="702"/>
      <c r="G115" s="702"/>
      <c r="H115" s="702"/>
      <c r="I115" s="702"/>
      <c r="J115" s="702"/>
      <c r="K115" s="702"/>
      <c r="L115" s="702"/>
      <c r="M115" s="702"/>
      <c r="N115" s="702"/>
      <c r="O115" s="702"/>
      <c r="P115" s="702"/>
      <c r="Q115" s="702"/>
      <c r="R115" s="702"/>
      <c r="S115" s="702"/>
      <c r="T115" s="702"/>
      <c r="U115" s="702"/>
      <c r="V115" s="702"/>
      <c r="W115" s="702"/>
      <c r="X115" s="702"/>
      <c r="Y115" s="702"/>
      <c r="Z115" s="702"/>
      <c r="AA115" s="702"/>
      <c r="AB115" s="702"/>
      <c r="AC115" s="702"/>
      <c r="AD115" s="702"/>
      <c r="AE115" s="702"/>
      <c r="AF115" s="702"/>
      <c r="AG115" s="702"/>
      <c r="AH115" s="389"/>
    </row>
    <row r="116" spans="1:34" ht="12.75">
      <c r="A116" s="389"/>
      <c r="B116" s="702"/>
      <c r="C116" s="702"/>
      <c r="D116" s="702"/>
      <c r="E116" s="702"/>
      <c r="F116" s="702"/>
      <c r="G116" s="702"/>
      <c r="H116" s="702"/>
      <c r="I116" s="702"/>
      <c r="J116" s="702"/>
      <c r="K116" s="702"/>
      <c r="L116" s="702"/>
      <c r="M116" s="702"/>
      <c r="N116" s="702"/>
      <c r="O116" s="702"/>
      <c r="P116" s="702"/>
      <c r="Q116" s="702"/>
      <c r="R116" s="702"/>
      <c r="S116" s="702"/>
      <c r="T116" s="702"/>
      <c r="U116" s="702"/>
      <c r="V116" s="702"/>
      <c r="W116" s="702"/>
      <c r="X116" s="702"/>
      <c r="Y116" s="702"/>
      <c r="Z116" s="702"/>
      <c r="AA116" s="702"/>
      <c r="AB116" s="702"/>
      <c r="AC116" s="702"/>
      <c r="AD116" s="702"/>
      <c r="AE116" s="702"/>
      <c r="AF116" s="702"/>
      <c r="AG116" s="702"/>
      <c r="AH116" s="389"/>
    </row>
    <row r="117" spans="1:34" ht="7.5" customHeight="1">
      <c r="A117" s="389"/>
      <c r="B117" s="702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2"/>
      <c r="AE117" s="702"/>
      <c r="AF117" s="702"/>
      <c r="AG117" s="702"/>
      <c r="AH117" s="389"/>
    </row>
    <row r="118" spans="1:34" ht="12.75">
      <c r="A118" s="389"/>
      <c r="B118" s="702"/>
      <c r="C118" s="702"/>
      <c r="D118" s="702"/>
      <c r="E118" s="702"/>
      <c r="F118" s="702"/>
      <c r="G118" s="702"/>
      <c r="H118" s="702"/>
      <c r="I118" s="702"/>
      <c r="J118" s="702"/>
      <c r="K118" s="702"/>
      <c r="L118" s="702"/>
      <c r="M118" s="702"/>
      <c r="N118" s="702"/>
      <c r="O118" s="702"/>
      <c r="P118" s="702"/>
      <c r="Q118" s="702"/>
      <c r="R118" s="702"/>
      <c r="S118" s="702"/>
      <c r="T118" s="702"/>
      <c r="U118" s="702"/>
      <c r="V118" s="702"/>
      <c r="W118" s="702"/>
      <c r="X118" s="702"/>
      <c r="Y118" s="702"/>
      <c r="Z118" s="702"/>
      <c r="AA118" s="702"/>
      <c r="AB118" s="702"/>
      <c r="AC118" s="702"/>
      <c r="AD118" s="702"/>
      <c r="AE118" s="702"/>
      <c r="AF118" s="702"/>
      <c r="AG118" s="702"/>
      <c r="AH118" s="389"/>
    </row>
    <row r="119" spans="1:34" ht="8.25" customHeight="1">
      <c r="A119" s="389"/>
      <c r="B119" s="702"/>
      <c r="C119" s="702"/>
      <c r="D119" s="702"/>
      <c r="E119" s="702"/>
      <c r="F119" s="702"/>
      <c r="G119" s="702"/>
      <c r="H119" s="702"/>
      <c r="I119" s="702"/>
      <c r="J119" s="702"/>
      <c r="K119" s="702"/>
      <c r="L119" s="702"/>
      <c r="M119" s="702"/>
      <c r="N119" s="702"/>
      <c r="O119" s="702"/>
      <c r="P119" s="702"/>
      <c r="Q119" s="702"/>
      <c r="R119" s="702"/>
      <c r="S119" s="702"/>
      <c r="T119" s="702"/>
      <c r="U119" s="702"/>
      <c r="V119" s="702"/>
      <c r="W119" s="702"/>
      <c r="X119" s="702"/>
      <c r="Y119" s="702"/>
      <c r="Z119" s="702"/>
      <c r="AA119" s="702"/>
      <c r="AB119" s="702"/>
      <c r="AC119" s="702"/>
      <c r="AD119" s="702"/>
      <c r="AE119" s="702"/>
      <c r="AF119" s="702"/>
      <c r="AG119" s="702"/>
      <c r="AH119" s="389"/>
    </row>
    <row r="120" spans="1:34" ht="12.75">
      <c r="A120" s="389"/>
      <c r="B120" s="418" t="s">
        <v>402</v>
      </c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</row>
    <row r="121" spans="1:34" ht="12.75">
      <c r="A121" s="389"/>
      <c r="B121" s="591" t="s">
        <v>217</v>
      </c>
      <c r="C121" s="591"/>
      <c r="D121" s="591"/>
      <c r="E121" s="591"/>
      <c r="F121" s="591"/>
      <c r="G121" s="591"/>
      <c r="H121" s="591"/>
      <c r="I121" s="591"/>
      <c r="J121" s="591"/>
      <c r="K121" s="591"/>
      <c r="L121" s="591"/>
      <c r="M121" s="591"/>
      <c r="N121" s="591"/>
      <c r="O121" s="591"/>
      <c r="P121" s="591" t="s">
        <v>248</v>
      </c>
      <c r="Q121" s="591"/>
      <c r="R121" s="591"/>
      <c r="S121" s="591"/>
      <c r="T121" s="591"/>
      <c r="U121" s="591"/>
      <c r="V121" s="591"/>
      <c r="W121" s="591"/>
      <c r="X121" s="591"/>
      <c r="Y121" s="591"/>
      <c r="Z121" s="591"/>
      <c r="AA121" s="591" t="s">
        <v>247</v>
      </c>
      <c r="AB121" s="591"/>
      <c r="AC121" s="591"/>
      <c r="AD121" s="591"/>
      <c r="AE121" s="591"/>
      <c r="AF121" s="591"/>
      <c r="AG121" s="591"/>
      <c r="AH121" s="389"/>
    </row>
    <row r="122" spans="1:34" ht="19.5" customHeight="1">
      <c r="A122" s="389"/>
      <c r="B122" s="702"/>
      <c r="C122" s="702"/>
      <c r="D122" s="702"/>
      <c r="E122" s="702"/>
      <c r="F122" s="702"/>
      <c r="G122" s="702"/>
      <c r="H122" s="702"/>
      <c r="I122" s="702"/>
      <c r="J122" s="702"/>
      <c r="K122" s="702"/>
      <c r="L122" s="702"/>
      <c r="M122" s="702"/>
      <c r="N122" s="702"/>
      <c r="O122" s="702"/>
      <c r="P122" s="702"/>
      <c r="Q122" s="702"/>
      <c r="R122" s="702"/>
      <c r="S122" s="702"/>
      <c r="T122" s="702"/>
      <c r="U122" s="702"/>
      <c r="V122" s="702"/>
      <c r="W122" s="702"/>
      <c r="X122" s="702"/>
      <c r="Y122" s="702"/>
      <c r="Z122" s="702"/>
      <c r="AA122" s="702"/>
      <c r="AB122" s="702"/>
      <c r="AC122" s="702"/>
      <c r="AD122" s="702"/>
      <c r="AE122" s="702"/>
      <c r="AF122" s="702"/>
      <c r="AG122" s="702"/>
      <c r="AH122" s="389"/>
    </row>
    <row r="123" spans="1:34" ht="18" customHeight="1">
      <c r="A123" s="389"/>
      <c r="B123" s="702"/>
      <c r="C123" s="702"/>
      <c r="D123" s="702"/>
      <c r="E123" s="702"/>
      <c r="F123" s="702"/>
      <c r="G123" s="702"/>
      <c r="H123" s="702"/>
      <c r="I123" s="702"/>
      <c r="J123" s="702"/>
      <c r="K123" s="702"/>
      <c r="L123" s="702"/>
      <c r="M123" s="702"/>
      <c r="N123" s="702"/>
      <c r="O123" s="702"/>
      <c r="P123" s="702"/>
      <c r="Q123" s="702"/>
      <c r="R123" s="702"/>
      <c r="S123" s="702"/>
      <c r="T123" s="702"/>
      <c r="U123" s="702"/>
      <c r="V123" s="702"/>
      <c r="W123" s="702"/>
      <c r="X123" s="702"/>
      <c r="Y123" s="702"/>
      <c r="Z123" s="702"/>
      <c r="AA123" s="702"/>
      <c r="AB123" s="702"/>
      <c r="AC123" s="702"/>
      <c r="AD123" s="702"/>
      <c r="AE123" s="702"/>
      <c r="AF123" s="702"/>
      <c r="AG123" s="702"/>
      <c r="AH123" s="389"/>
    </row>
    <row r="124" spans="1:34" ht="18" customHeight="1">
      <c r="A124" s="389"/>
      <c r="B124" s="702"/>
      <c r="C124" s="702"/>
      <c r="D124" s="702"/>
      <c r="E124" s="702"/>
      <c r="F124" s="702"/>
      <c r="G124" s="702"/>
      <c r="H124" s="702"/>
      <c r="I124" s="702"/>
      <c r="J124" s="702"/>
      <c r="K124" s="702"/>
      <c r="L124" s="702"/>
      <c r="M124" s="702"/>
      <c r="N124" s="702"/>
      <c r="O124" s="702"/>
      <c r="P124" s="702"/>
      <c r="Q124" s="702"/>
      <c r="R124" s="702"/>
      <c r="S124" s="702"/>
      <c r="T124" s="702"/>
      <c r="U124" s="702"/>
      <c r="V124" s="702"/>
      <c r="W124" s="702"/>
      <c r="X124" s="702"/>
      <c r="Y124" s="702"/>
      <c r="Z124" s="702"/>
      <c r="AA124" s="702"/>
      <c r="AB124" s="702"/>
      <c r="AC124" s="702"/>
      <c r="AD124" s="702"/>
      <c r="AE124" s="702"/>
      <c r="AF124" s="702"/>
      <c r="AG124" s="702"/>
      <c r="AH124" s="389"/>
    </row>
    <row r="125" spans="1:34" ht="18.75" customHeight="1">
      <c r="A125" s="389"/>
      <c r="B125" s="702"/>
      <c r="C125" s="702"/>
      <c r="D125" s="702"/>
      <c r="E125" s="702"/>
      <c r="F125" s="702"/>
      <c r="G125" s="702"/>
      <c r="H125" s="702"/>
      <c r="I125" s="702"/>
      <c r="J125" s="702"/>
      <c r="K125" s="702"/>
      <c r="L125" s="702"/>
      <c r="M125" s="702"/>
      <c r="N125" s="702"/>
      <c r="O125" s="702"/>
      <c r="P125" s="702"/>
      <c r="Q125" s="702"/>
      <c r="R125" s="702"/>
      <c r="S125" s="702"/>
      <c r="T125" s="702"/>
      <c r="U125" s="702"/>
      <c r="V125" s="702"/>
      <c r="W125" s="702"/>
      <c r="X125" s="702"/>
      <c r="Y125" s="702"/>
      <c r="Z125" s="702"/>
      <c r="AA125" s="702"/>
      <c r="AB125" s="702"/>
      <c r="AC125" s="702"/>
      <c r="AD125" s="702"/>
      <c r="AE125" s="702"/>
      <c r="AF125" s="702"/>
      <c r="AG125" s="702"/>
      <c r="AH125" s="389"/>
    </row>
    <row r="126" spans="1:34" ht="18.75" customHeight="1">
      <c r="A126" s="389"/>
      <c r="B126" s="702"/>
      <c r="C126" s="702"/>
      <c r="D126" s="702"/>
      <c r="E126" s="702"/>
      <c r="F126" s="702"/>
      <c r="G126" s="702"/>
      <c r="H126" s="702"/>
      <c r="I126" s="702"/>
      <c r="J126" s="702"/>
      <c r="K126" s="702"/>
      <c r="L126" s="702"/>
      <c r="M126" s="702"/>
      <c r="N126" s="702"/>
      <c r="O126" s="702"/>
      <c r="P126" s="702"/>
      <c r="Q126" s="702"/>
      <c r="R126" s="702"/>
      <c r="S126" s="702"/>
      <c r="T126" s="702"/>
      <c r="U126" s="702"/>
      <c r="V126" s="702"/>
      <c r="W126" s="702"/>
      <c r="X126" s="702"/>
      <c r="Y126" s="702"/>
      <c r="Z126" s="702"/>
      <c r="AA126" s="702"/>
      <c r="AB126" s="702"/>
      <c r="AC126" s="702"/>
      <c r="AD126" s="702"/>
      <c r="AE126" s="702"/>
      <c r="AF126" s="702"/>
      <c r="AG126" s="702"/>
      <c r="AH126" s="389"/>
    </row>
    <row r="127" spans="1:34" ht="18.75" customHeight="1">
      <c r="A127" s="389"/>
      <c r="B127" s="702"/>
      <c r="C127" s="702"/>
      <c r="D127" s="702"/>
      <c r="E127" s="702"/>
      <c r="F127" s="702"/>
      <c r="G127" s="702"/>
      <c r="H127" s="702"/>
      <c r="I127" s="702"/>
      <c r="J127" s="702"/>
      <c r="K127" s="702"/>
      <c r="L127" s="702"/>
      <c r="M127" s="702"/>
      <c r="N127" s="702"/>
      <c r="O127" s="702"/>
      <c r="P127" s="702"/>
      <c r="Q127" s="702"/>
      <c r="R127" s="702"/>
      <c r="S127" s="702"/>
      <c r="T127" s="702"/>
      <c r="U127" s="702"/>
      <c r="V127" s="702"/>
      <c r="W127" s="702"/>
      <c r="X127" s="702"/>
      <c r="Y127" s="702"/>
      <c r="Z127" s="702"/>
      <c r="AA127" s="702"/>
      <c r="AB127" s="702"/>
      <c r="AC127" s="702"/>
      <c r="AD127" s="702"/>
      <c r="AE127" s="702"/>
      <c r="AF127" s="702"/>
      <c r="AG127" s="702"/>
      <c r="AH127" s="389"/>
    </row>
    <row r="128" spans="1:34" ht="12.75">
      <c r="A128" s="389"/>
      <c r="B128" s="418" t="s">
        <v>403</v>
      </c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</row>
    <row r="129" spans="1:34" ht="12.75">
      <c r="A129" s="389"/>
      <c r="B129" s="591" t="s">
        <v>217</v>
      </c>
      <c r="C129" s="591"/>
      <c r="D129" s="591"/>
      <c r="E129" s="591"/>
      <c r="F129" s="591"/>
      <c r="G129" s="591"/>
      <c r="H129" s="591"/>
      <c r="I129" s="591"/>
      <c r="J129" s="591"/>
      <c r="K129" s="591"/>
      <c r="L129" s="591"/>
      <c r="M129" s="591"/>
      <c r="N129" s="591"/>
      <c r="O129" s="591"/>
      <c r="P129" s="591" t="s">
        <v>248</v>
      </c>
      <c r="Q129" s="591"/>
      <c r="R129" s="591"/>
      <c r="S129" s="591"/>
      <c r="T129" s="591"/>
      <c r="U129" s="591"/>
      <c r="V129" s="591"/>
      <c r="W129" s="591"/>
      <c r="X129" s="591"/>
      <c r="Y129" s="591"/>
      <c r="Z129" s="591"/>
      <c r="AA129" s="591" t="s">
        <v>247</v>
      </c>
      <c r="AB129" s="591"/>
      <c r="AC129" s="591"/>
      <c r="AD129" s="591"/>
      <c r="AE129" s="591"/>
      <c r="AF129" s="591"/>
      <c r="AG129" s="591"/>
      <c r="AH129" s="389"/>
    </row>
    <row r="130" spans="1:34" ht="19.5" customHeight="1">
      <c r="A130" s="389"/>
      <c r="B130" s="702"/>
      <c r="C130" s="702"/>
      <c r="D130" s="702"/>
      <c r="E130" s="702"/>
      <c r="F130" s="702"/>
      <c r="G130" s="702"/>
      <c r="H130" s="702"/>
      <c r="I130" s="702"/>
      <c r="J130" s="702"/>
      <c r="K130" s="702"/>
      <c r="L130" s="702"/>
      <c r="M130" s="702"/>
      <c r="N130" s="702"/>
      <c r="O130" s="702"/>
      <c r="P130" s="702"/>
      <c r="Q130" s="702"/>
      <c r="R130" s="702"/>
      <c r="S130" s="702"/>
      <c r="T130" s="702"/>
      <c r="U130" s="702"/>
      <c r="V130" s="702"/>
      <c r="W130" s="702"/>
      <c r="X130" s="702"/>
      <c r="Y130" s="702"/>
      <c r="Z130" s="702"/>
      <c r="AA130" s="702"/>
      <c r="AB130" s="702"/>
      <c r="AC130" s="702"/>
      <c r="AD130" s="702"/>
      <c r="AE130" s="702"/>
      <c r="AF130" s="702"/>
      <c r="AG130" s="702"/>
      <c r="AH130" s="389"/>
    </row>
    <row r="131" spans="1:34" ht="18.75" customHeight="1">
      <c r="A131" s="389"/>
      <c r="B131" s="702"/>
      <c r="C131" s="702"/>
      <c r="D131" s="702"/>
      <c r="E131" s="702"/>
      <c r="F131" s="702"/>
      <c r="G131" s="702"/>
      <c r="H131" s="702"/>
      <c r="I131" s="702"/>
      <c r="J131" s="702"/>
      <c r="K131" s="702"/>
      <c r="L131" s="702"/>
      <c r="M131" s="702"/>
      <c r="N131" s="702"/>
      <c r="O131" s="702"/>
      <c r="P131" s="702"/>
      <c r="Q131" s="702"/>
      <c r="R131" s="702"/>
      <c r="S131" s="702"/>
      <c r="T131" s="702"/>
      <c r="U131" s="702"/>
      <c r="V131" s="702"/>
      <c r="W131" s="702"/>
      <c r="X131" s="702"/>
      <c r="Y131" s="702"/>
      <c r="Z131" s="702"/>
      <c r="AA131" s="702"/>
      <c r="AB131" s="702"/>
      <c r="AC131" s="702"/>
      <c r="AD131" s="702"/>
      <c r="AE131" s="702"/>
      <c r="AF131" s="702"/>
      <c r="AG131" s="702"/>
      <c r="AH131" s="389"/>
    </row>
    <row r="132" spans="1:34" ht="18.75" customHeight="1">
      <c r="A132" s="389"/>
      <c r="B132" s="702"/>
      <c r="C132" s="702"/>
      <c r="D132" s="702"/>
      <c r="E132" s="702"/>
      <c r="F132" s="702"/>
      <c r="G132" s="702"/>
      <c r="H132" s="702"/>
      <c r="I132" s="702"/>
      <c r="J132" s="702"/>
      <c r="K132" s="702"/>
      <c r="L132" s="702"/>
      <c r="M132" s="702"/>
      <c r="N132" s="702"/>
      <c r="O132" s="702"/>
      <c r="P132" s="702"/>
      <c r="Q132" s="702"/>
      <c r="R132" s="702"/>
      <c r="S132" s="702"/>
      <c r="T132" s="702"/>
      <c r="U132" s="702"/>
      <c r="V132" s="702"/>
      <c r="W132" s="702"/>
      <c r="X132" s="702"/>
      <c r="Y132" s="702"/>
      <c r="Z132" s="702"/>
      <c r="AA132" s="702"/>
      <c r="AB132" s="702"/>
      <c r="AC132" s="702"/>
      <c r="AD132" s="702"/>
      <c r="AE132" s="702"/>
      <c r="AF132" s="702"/>
      <c r="AG132" s="702"/>
      <c r="AH132" s="389"/>
    </row>
    <row r="133" spans="1:34" ht="18" customHeight="1">
      <c r="A133" s="389"/>
      <c r="B133" s="702"/>
      <c r="C133" s="702"/>
      <c r="D133" s="702"/>
      <c r="E133" s="702"/>
      <c r="F133" s="702"/>
      <c r="G133" s="702"/>
      <c r="H133" s="702"/>
      <c r="I133" s="702"/>
      <c r="J133" s="702"/>
      <c r="K133" s="702"/>
      <c r="L133" s="702"/>
      <c r="M133" s="702"/>
      <c r="N133" s="702"/>
      <c r="O133" s="702"/>
      <c r="P133" s="702"/>
      <c r="Q133" s="702"/>
      <c r="R133" s="702"/>
      <c r="S133" s="702"/>
      <c r="T133" s="702"/>
      <c r="U133" s="702"/>
      <c r="V133" s="702"/>
      <c r="W133" s="702"/>
      <c r="X133" s="702"/>
      <c r="Y133" s="702"/>
      <c r="Z133" s="702"/>
      <c r="AA133" s="702"/>
      <c r="AB133" s="702"/>
      <c r="AC133" s="702"/>
      <c r="AD133" s="702"/>
      <c r="AE133" s="702"/>
      <c r="AF133" s="702"/>
      <c r="AG133" s="702"/>
      <c r="AH133" s="389"/>
    </row>
    <row r="134" spans="1:34" ht="12.75">
      <c r="A134" s="389"/>
      <c r="B134" s="418" t="s">
        <v>404</v>
      </c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89"/>
      <c r="AG134" s="389"/>
      <c r="AH134" s="389"/>
    </row>
    <row r="135" spans="1:34" ht="12.75">
      <c r="A135" s="389"/>
      <c r="B135" s="591" t="s">
        <v>217</v>
      </c>
      <c r="C135" s="591"/>
      <c r="D135" s="591"/>
      <c r="E135" s="591"/>
      <c r="F135" s="591"/>
      <c r="G135" s="591"/>
      <c r="H135" s="591"/>
      <c r="I135" s="591"/>
      <c r="J135" s="591"/>
      <c r="K135" s="591"/>
      <c r="L135" s="591"/>
      <c r="M135" s="591"/>
      <c r="N135" s="591"/>
      <c r="O135" s="591"/>
      <c r="P135" s="591" t="s">
        <v>248</v>
      </c>
      <c r="Q135" s="591"/>
      <c r="R135" s="591"/>
      <c r="S135" s="591"/>
      <c r="T135" s="591"/>
      <c r="U135" s="591"/>
      <c r="V135" s="591"/>
      <c r="W135" s="591"/>
      <c r="X135" s="591"/>
      <c r="Y135" s="591"/>
      <c r="Z135" s="591"/>
      <c r="AA135" s="591" t="s">
        <v>247</v>
      </c>
      <c r="AB135" s="591"/>
      <c r="AC135" s="591"/>
      <c r="AD135" s="591"/>
      <c r="AE135" s="591"/>
      <c r="AF135" s="591"/>
      <c r="AG135" s="591"/>
      <c r="AH135" s="389"/>
    </row>
    <row r="136" spans="1:34" ht="19.5" customHeight="1">
      <c r="A136" s="389"/>
      <c r="B136" s="702"/>
      <c r="C136" s="702"/>
      <c r="D136" s="702"/>
      <c r="E136" s="702"/>
      <c r="F136" s="702"/>
      <c r="G136" s="702"/>
      <c r="H136" s="702"/>
      <c r="I136" s="702"/>
      <c r="J136" s="702"/>
      <c r="K136" s="702"/>
      <c r="L136" s="702"/>
      <c r="M136" s="702"/>
      <c r="N136" s="702"/>
      <c r="O136" s="702"/>
      <c r="P136" s="702"/>
      <c r="Q136" s="702"/>
      <c r="R136" s="702"/>
      <c r="S136" s="702"/>
      <c r="T136" s="702"/>
      <c r="U136" s="702"/>
      <c r="V136" s="702"/>
      <c r="W136" s="702"/>
      <c r="X136" s="702"/>
      <c r="Y136" s="702"/>
      <c r="Z136" s="702"/>
      <c r="AA136" s="702"/>
      <c r="AB136" s="702"/>
      <c r="AC136" s="702"/>
      <c r="AD136" s="702"/>
      <c r="AE136" s="702"/>
      <c r="AF136" s="702"/>
      <c r="AG136" s="702"/>
      <c r="AH136" s="389"/>
    </row>
    <row r="137" spans="1:34" ht="18.75" customHeight="1">
      <c r="A137" s="389"/>
      <c r="B137" s="702"/>
      <c r="C137" s="702"/>
      <c r="D137" s="702"/>
      <c r="E137" s="702"/>
      <c r="F137" s="702"/>
      <c r="G137" s="702"/>
      <c r="H137" s="702"/>
      <c r="I137" s="702"/>
      <c r="J137" s="702"/>
      <c r="K137" s="702"/>
      <c r="L137" s="702"/>
      <c r="M137" s="702"/>
      <c r="N137" s="702"/>
      <c r="O137" s="702"/>
      <c r="P137" s="702"/>
      <c r="Q137" s="702"/>
      <c r="R137" s="702"/>
      <c r="S137" s="702"/>
      <c r="T137" s="702"/>
      <c r="U137" s="702"/>
      <c r="V137" s="702"/>
      <c r="W137" s="702"/>
      <c r="X137" s="702"/>
      <c r="Y137" s="702"/>
      <c r="Z137" s="702"/>
      <c r="AA137" s="702"/>
      <c r="AB137" s="702"/>
      <c r="AC137" s="702"/>
      <c r="AD137" s="702"/>
      <c r="AE137" s="702"/>
      <c r="AF137" s="702"/>
      <c r="AG137" s="702"/>
      <c r="AH137" s="389"/>
    </row>
    <row r="138" spans="1:34" ht="18.75" customHeight="1">
      <c r="A138" s="389"/>
      <c r="B138" s="702"/>
      <c r="C138" s="702"/>
      <c r="D138" s="702"/>
      <c r="E138" s="702"/>
      <c r="F138" s="702"/>
      <c r="G138" s="702"/>
      <c r="H138" s="702"/>
      <c r="I138" s="702"/>
      <c r="J138" s="702"/>
      <c r="K138" s="702"/>
      <c r="L138" s="702"/>
      <c r="M138" s="702"/>
      <c r="N138" s="702"/>
      <c r="O138" s="702"/>
      <c r="P138" s="702"/>
      <c r="Q138" s="702"/>
      <c r="R138" s="702"/>
      <c r="S138" s="702"/>
      <c r="T138" s="702"/>
      <c r="U138" s="702"/>
      <c r="V138" s="702"/>
      <c r="W138" s="702"/>
      <c r="X138" s="702"/>
      <c r="Y138" s="702"/>
      <c r="Z138" s="702"/>
      <c r="AA138" s="702"/>
      <c r="AB138" s="702"/>
      <c r="AC138" s="702"/>
      <c r="AD138" s="702"/>
      <c r="AE138" s="702"/>
      <c r="AF138" s="702"/>
      <c r="AG138" s="702"/>
      <c r="AH138" s="389"/>
    </row>
    <row r="139" spans="1:34" ht="18" customHeight="1">
      <c r="A139" s="389"/>
      <c r="B139" s="702"/>
      <c r="C139" s="702"/>
      <c r="D139" s="702"/>
      <c r="E139" s="702"/>
      <c r="F139" s="702"/>
      <c r="G139" s="702"/>
      <c r="H139" s="702"/>
      <c r="I139" s="702"/>
      <c r="J139" s="702"/>
      <c r="K139" s="702"/>
      <c r="L139" s="702"/>
      <c r="M139" s="702"/>
      <c r="N139" s="702"/>
      <c r="O139" s="702"/>
      <c r="P139" s="702"/>
      <c r="Q139" s="702"/>
      <c r="R139" s="702"/>
      <c r="S139" s="702"/>
      <c r="T139" s="702"/>
      <c r="U139" s="702"/>
      <c r="V139" s="702"/>
      <c r="W139" s="702"/>
      <c r="X139" s="702"/>
      <c r="Y139" s="702"/>
      <c r="Z139" s="702"/>
      <c r="AA139" s="702"/>
      <c r="AB139" s="702"/>
      <c r="AC139" s="702"/>
      <c r="AD139" s="702"/>
      <c r="AE139" s="702"/>
      <c r="AF139" s="702"/>
      <c r="AG139" s="702"/>
      <c r="AH139" s="389"/>
    </row>
    <row r="140" spans="1:34" ht="6.75" customHeight="1">
      <c r="A140" s="389"/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89"/>
      <c r="AE140" s="389"/>
      <c r="AF140" s="389"/>
      <c r="AG140" s="389"/>
      <c r="AH140" s="389"/>
    </row>
    <row r="141" spans="1:34" ht="12.75">
      <c r="A141" s="389"/>
      <c r="B141" s="708" t="s">
        <v>249</v>
      </c>
      <c r="C141" s="708"/>
      <c r="D141" s="708"/>
      <c r="E141" s="708"/>
      <c r="F141" s="708"/>
      <c r="G141" s="708"/>
      <c r="H141" s="708"/>
      <c r="I141" s="708"/>
      <c r="J141" s="708"/>
      <c r="K141" s="708"/>
      <c r="L141" s="708"/>
      <c r="M141" s="708"/>
      <c r="N141" s="708"/>
      <c r="O141" s="708"/>
      <c r="P141" s="708"/>
      <c r="Q141" s="708"/>
      <c r="R141" s="708"/>
      <c r="S141" s="708"/>
      <c r="T141" s="708"/>
      <c r="U141" s="708"/>
      <c r="V141" s="708"/>
      <c r="W141" s="708"/>
      <c r="X141" s="708"/>
      <c r="Y141" s="708"/>
      <c r="Z141" s="708"/>
      <c r="AA141" s="708"/>
      <c r="AB141" s="708"/>
      <c r="AC141" s="708"/>
      <c r="AD141" s="708"/>
      <c r="AE141" s="708"/>
      <c r="AF141" s="708"/>
      <c r="AG141" s="708"/>
      <c r="AH141" s="389"/>
    </row>
    <row r="142" spans="1:34" ht="12.75">
      <c r="A142" s="389"/>
      <c r="B142" s="741" t="s">
        <v>260</v>
      </c>
      <c r="C142" s="741"/>
      <c r="D142" s="741"/>
      <c r="E142" s="741"/>
      <c r="F142" s="741"/>
      <c r="G142" s="741"/>
      <c r="H142" s="741"/>
      <c r="I142" s="741"/>
      <c r="J142" s="741"/>
      <c r="K142" s="741"/>
      <c r="L142" s="741"/>
      <c r="M142" s="741"/>
      <c r="N142" s="741"/>
      <c r="O142" s="741"/>
      <c r="P142" s="741"/>
      <c r="Q142" s="741"/>
      <c r="R142" s="741"/>
      <c r="S142" s="741"/>
      <c r="T142" s="741"/>
      <c r="U142" s="741"/>
      <c r="V142" s="741"/>
      <c r="W142" s="741"/>
      <c r="X142" s="741"/>
      <c r="Y142" s="741"/>
      <c r="Z142" s="741"/>
      <c r="AA142" s="741"/>
      <c r="AB142" s="741"/>
      <c r="AC142" s="741"/>
      <c r="AD142" s="741"/>
      <c r="AE142" s="741"/>
      <c r="AF142" s="741"/>
      <c r="AG142" s="741"/>
      <c r="AH142" s="389"/>
    </row>
    <row r="143" spans="1:34" ht="12.75">
      <c r="A143" s="389"/>
      <c r="B143" s="741"/>
      <c r="C143" s="741"/>
      <c r="D143" s="741"/>
      <c r="E143" s="741"/>
      <c r="F143" s="741"/>
      <c r="G143" s="741"/>
      <c r="H143" s="741"/>
      <c r="I143" s="741"/>
      <c r="J143" s="741"/>
      <c r="K143" s="741"/>
      <c r="L143" s="741"/>
      <c r="M143" s="741"/>
      <c r="N143" s="741"/>
      <c r="O143" s="741"/>
      <c r="P143" s="741"/>
      <c r="Q143" s="741"/>
      <c r="R143" s="741"/>
      <c r="S143" s="741"/>
      <c r="T143" s="741"/>
      <c r="U143" s="741"/>
      <c r="V143" s="741"/>
      <c r="W143" s="741"/>
      <c r="X143" s="741"/>
      <c r="Y143" s="741"/>
      <c r="Z143" s="741"/>
      <c r="AA143" s="741"/>
      <c r="AB143" s="741"/>
      <c r="AC143" s="741"/>
      <c r="AD143" s="741"/>
      <c r="AE143" s="741"/>
      <c r="AF143" s="741"/>
      <c r="AG143" s="741"/>
      <c r="AH143" s="389"/>
    </row>
    <row r="144" spans="1:34" ht="4.5" customHeight="1">
      <c r="A144" s="389"/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89"/>
      <c r="AE144" s="389"/>
      <c r="AF144" s="389"/>
      <c r="AG144" s="389"/>
      <c r="AH144" s="389"/>
    </row>
    <row r="145" spans="1:34" ht="12.75">
      <c r="A145" s="389"/>
      <c r="B145" s="707"/>
      <c r="C145" s="707"/>
      <c r="D145" s="707"/>
      <c r="E145" s="707"/>
      <c r="F145" s="707"/>
      <c r="G145" s="707"/>
      <c r="H145" s="707"/>
      <c r="I145" s="707"/>
      <c r="J145" s="707"/>
      <c r="K145" s="707"/>
      <c r="L145" s="707"/>
      <c r="M145" s="707"/>
      <c r="N145" s="707"/>
      <c r="O145" s="707"/>
      <c r="P145" s="707"/>
      <c r="Q145" s="707"/>
      <c r="R145" s="707"/>
      <c r="S145" s="707"/>
      <c r="T145" s="707"/>
      <c r="U145" s="707"/>
      <c r="V145" s="707"/>
      <c r="W145" s="707"/>
      <c r="X145" s="707"/>
      <c r="Y145" s="707"/>
      <c r="Z145" s="707"/>
      <c r="AA145" s="707"/>
      <c r="AB145" s="707"/>
      <c r="AC145" s="707"/>
      <c r="AD145" s="707"/>
      <c r="AE145" s="707"/>
      <c r="AF145" s="707"/>
      <c r="AG145" s="707"/>
      <c r="AH145" s="389"/>
    </row>
    <row r="146" spans="1:34" ht="12.75">
      <c r="A146" s="389"/>
      <c r="B146" s="707"/>
      <c r="C146" s="707"/>
      <c r="D146" s="707"/>
      <c r="E146" s="707"/>
      <c r="F146" s="707"/>
      <c r="G146" s="707"/>
      <c r="H146" s="707"/>
      <c r="I146" s="707"/>
      <c r="J146" s="707"/>
      <c r="K146" s="707"/>
      <c r="L146" s="707"/>
      <c r="M146" s="707"/>
      <c r="N146" s="707"/>
      <c r="O146" s="707"/>
      <c r="P146" s="707"/>
      <c r="Q146" s="707"/>
      <c r="R146" s="707"/>
      <c r="S146" s="707"/>
      <c r="T146" s="707"/>
      <c r="U146" s="707"/>
      <c r="V146" s="707"/>
      <c r="W146" s="707"/>
      <c r="X146" s="707"/>
      <c r="Y146" s="707"/>
      <c r="Z146" s="707"/>
      <c r="AA146" s="707"/>
      <c r="AB146" s="707"/>
      <c r="AC146" s="707"/>
      <c r="AD146" s="707"/>
      <c r="AE146" s="707"/>
      <c r="AF146" s="707"/>
      <c r="AG146" s="707"/>
      <c r="AH146" s="389"/>
    </row>
    <row r="147" spans="1:34" ht="12.75">
      <c r="A147" s="389"/>
      <c r="B147" s="707"/>
      <c r="C147" s="707"/>
      <c r="D147" s="707"/>
      <c r="E147" s="707"/>
      <c r="F147" s="707"/>
      <c r="G147" s="707"/>
      <c r="H147" s="707"/>
      <c r="I147" s="707"/>
      <c r="J147" s="707"/>
      <c r="K147" s="707"/>
      <c r="L147" s="707"/>
      <c r="M147" s="707"/>
      <c r="N147" s="707"/>
      <c r="O147" s="707"/>
      <c r="P147" s="707"/>
      <c r="Q147" s="707"/>
      <c r="R147" s="707"/>
      <c r="S147" s="707"/>
      <c r="T147" s="707"/>
      <c r="U147" s="707"/>
      <c r="V147" s="707"/>
      <c r="W147" s="707"/>
      <c r="X147" s="707"/>
      <c r="Y147" s="707"/>
      <c r="Z147" s="707"/>
      <c r="AA147" s="707"/>
      <c r="AB147" s="707"/>
      <c r="AC147" s="707"/>
      <c r="AD147" s="707"/>
      <c r="AE147" s="707"/>
      <c r="AF147" s="707"/>
      <c r="AG147" s="707"/>
      <c r="AH147" s="389"/>
    </row>
    <row r="148" spans="1:34" ht="12.75">
      <c r="A148" s="389"/>
      <c r="B148" s="707"/>
      <c r="C148" s="707"/>
      <c r="D148" s="707"/>
      <c r="E148" s="707"/>
      <c r="F148" s="707"/>
      <c r="G148" s="707"/>
      <c r="H148" s="707"/>
      <c r="I148" s="707"/>
      <c r="J148" s="707"/>
      <c r="K148" s="707"/>
      <c r="L148" s="707"/>
      <c r="M148" s="707"/>
      <c r="N148" s="707"/>
      <c r="O148" s="707"/>
      <c r="P148" s="707"/>
      <c r="Q148" s="707"/>
      <c r="R148" s="707"/>
      <c r="S148" s="707"/>
      <c r="T148" s="707"/>
      <c r="U148" s="707"/>
      <c r="V148" s="707"/>
      <c r="W148" s="707"/>
      <c r="X148" s="707"/>
      <c r="Y148" s="707"/>
      <c r="Z148" s="707"/>
      <c r="AA148" s="707"/>
      <c r="AB148" s="707"/>
      <c r="AC148" s="707"/>
      <c r="AD148" s="707"/>
      <c r="AE148" s="707"/>
      <c r="AF148" s="707"/>
      <c r="AG148" s="707"/>
      <c r="AH148" s="389"/>
    </row>
    <row r="149" spans="1:34" ht="12.75">
      <c r="A149" s="389"/>
      <c r="B149" s="707"/>
      <c r="C149" s="707"/>
      <c r="D149" s="707"/>
      <c r="E149" s="707"/>
      <c r="F149" s="707"/>
      <c r="G149" s="707"/>
      <c r="H149" s="707"/>
      <c r="I149" s="707"/>
      <c r="J149" s="707"/>
      <c r="K149" s="707"/>
      <c r="L149" s="707"/>
      <c r="M149" s="707"/>
      <c r="N149" s="707"/>
      <c r="O149" s="707"/>
      <c r="P149" s="707"/>
      <c r="Q149" s="707"/>
      <c r="R149" s="707"/>
      <c r="S149" s="707"/>
      <c r="T149" s="707"/>
      <c r="U149" s="707"/>
      <c r="V149" s="707"/>
      <c r="W149" s="707"/>
      <c r="X149" s="707"/>
      <c r="Y149" s="707"/>
      <c r="Z149" s="707"/>
      <c r="AA149" s="707"/>
      <c r="AB149" s="707"/>
      <c r="AC149" s="707"/>
      <c r="AD149" s="707"/>
      <c r="AE149" s="707"/>
      <c r="AF149" s="707"/>
      <c r="AG149" s="707"/>
      <c r="AH149" s="389"/>
    </row>
    <row r="150" spans="1:34" ht="12.75">
      <c r="A150" s="389"/>
      <c r="B150" s="707"/>
      <c r="C150" s="707"/>
      <c r="D150" s="707"/>
      <c r="E150" s="707"/>
      <c r="F150" s="707"/>
      <c r="G150" s="707"/>
      <c r="H150" s="707"/>
      <c r="I150" s="707"/>
      <c r="J150" s="707"/>
      <c r="K150" s="707"/>
      <c r="L150" s="707"/>
      <c r="M150" s="707"/>
      <c r="N150" s="707"/>
      <c r="O150" s="707"/>
      <c r="P150" s="707"/>
      <c r="Q150" s="707"/>
      <c r="R150" s="707"/>
      <c r="S150" s="707"/>
      <c r="T150" s="707"/>
      <c r="U150" s="707"/>
      <c r="V150" s="707"/>
      <c r="W150" s="707"/>
      <c r="X150" s="707"/>
      <c r="Y150" s="707"/>
      <c r="Z150" s="707"/>
      <c r="AA150" s="707"/>
      <c r="AB150" s="707"/>
      <c r="AC150" s="707"/>
      <c r="AD150" s="707"/>
      <c r="AE150" s="707"/>
      <c r="AF150" s="707"/>
      <c r="AG150" s="707"/>
      <c r="AH150" s="389"/>
    </row>
    <row r="151" spans="1:34" ht="12.75">
      <c r="A151" s="389"/>
      <c r="B151" s="707"/>
      <c r="C151" s="707"/>
      <c r="D151" s="707"/>
      <c r="E151" s="707"/>
      <c r="F151" s="707"/>
      <c r="G151" s="707"/>
      <c r="H151" s="707"/>
      <c r="I151" s="707"/>
      <c r="J151" s="707"/>
      <c r="K151" s="707"/>
      <c r="L151" s="707"/>
      <c r="M151" s="707"/>
      <c r="N151" s="707"/>
      <c r="O151" s="707"/>
      <c r="P151" s="707"/>
      <c r="Q151" s="707"/>
      <c r="R151" s="707"/>
      <c r="S151" s="707"/>
      <c r="T151" s="707"/>
      <c r="U151" s="707"/>
      <c r="V151" s="707"/>
      <c r="W151" s="707"/>
      <c r="X151" s="707"/>
      <c r="Y151" s="707"/>
      <c r="Z151" s="707"/>
      <c r="AA151" s="707"/>
      <c r="AB151" s="707"/>
      <c r="AC151" s="707"/>
      <c r="AD151" s="707"/>
      <c r="AE151" s="707"/>
      <c r="AF151" s="707"/>
      <c r="AG151" s="707"/>
      <c r="AH151" s="389"/>
    </row>
    <row r="152" spans="1:34" ht="12.75">
      <c r="A152" s="389"/>
      <c r="B152" s="707"/>
      <c r="C152" s="707"/>
      <c r="D152" s="707"/>
      <c r="E152" s="707"/>
      <c r="F152" s="707"/>
      <c r="G152" s="707"/>
      <c r="H152" s="707"/>
      <c r="I152" s="707"/>
      <c r="J152" s="707"/>
      <c r="K152" s="707"/>
      <c r="L152" s="707"/>
      <c r="M152" s="707"/>
      <c r="N152" s="707"/>
      <c r="O152" s="707"/>
      <c r="P152" s="707"/>
      <c r="Q152" s="707"/>
      <c r="R152" s="707"/>
      <c r="S152" s="707"/>
      <c r="T152" s="707"/>
      <c r="U152" s="707"/>
      <c r="V152" s="707"/>
      <c r="W152" s="707"/>
      <c r="X152" s="707"/>
      <c r="Y152" s="707"/>
      <c r="Z152" s="707"/>
      <c r="AA152" s="707"/>
      <c r="AB152" s="707"/>
      <c r="AC152" s="707"/>
      <c r="AD152" s="707"/>
      <c r="AE152" s="707"/>
      <c r="AF152" s="707"/>
      <c r="AG152" s="707"/>
      <c r="AH152" s="389"/>
    </row>
    <row r="153" spans="1:34" ht="12.75">
      <c r="A153" s="389"/>
      <c r="B153" s="707"/>
      <c r="C153" s="707"/>
      <c r="D153" s="707"/>
      <c r="E153" s="707"/>
      <c r="F153" s="707"/>
      <c r="G153" s="707"/>
      <c r="H153" s="707"/>
      <c r="I153" s="707"/>
      <c r="J153" s="707"/>
      <c r="K153" s="707"/>
      <c r="L153" s="707"/>
      <c r="M153" s="707"/>
      <c r="N153" s="707"/>
      <c r="O153" s="707"/>
      <c r="P153" s="707"/>
      <c r="Q153" s="707"/>
      <c r="R153" s="707"/>
      <c r="S153" s="707"/>
      <c r="T153" s="707"/>
      <c r="U153" s="707"/>
      <c r="V153" s="707"/>
      <c r="W153" s="707"/>
      <c r="X153" s="707"/>
      <c r="Y153" s="707"/>
      <c r="Z153" s="707"/>
      <c r="AA153" s="707"/>
      <c r="AB153" s="707"/>
      <c r="AC153" s="707"/>
      <c r="AD153" s="707"/>
      <c r="AE153" s="707"/>
      <c r="AF153" s="707"/>
      <c r="AG153" s="707"/>
      <c r="AH153" s="389"/>
    </row>
    <row r="154" spans="1:34" ht="12.75">
      <c r="A154" s="389"/>
      <c r="B154" s="707"/>
      <c r="C154" s="707"/>
      <c r="D154" s="707"/>
      <c r="E154" s="707"/>
      <c r="F154" s="707"/>
      <c r="G154" s="707"/>
      <c r="H154" s="707"/>
      <c r="I154" s="707"/>
      <c r="J154" s="707"/>
      <c r="K154" s="707"/>
      <c r="L154" s="707"/>
      <c r="M154" s="707"/>
      <c r="N154" s="707"/>
      <c r="O154" s="707"/>
      <c r="P154" s="707"/>
      <c r="Q154" s="707"/>
      <c r="R154" s="707"/>
      <c r="S154" s="707"/>
      <c r="T154" s="707"/>
      <c r="U154" s="707"/>
      <c r="V154" s="707"/>
      <c r="W154" s="707"/>
      <c r="X154" s="707"/>
      <c r="Y154" s="707"/>
      <c r="Z154" s="707"/>
      <c r="AA154" s="707"/>
      <c r="AB154" s="707"/>
      <c r="AC154" s="707"/>
      <c r="AD154" s="707"/>
      <c r="AE154" s="707"/>
      <c r="AF154" s="707"/>
      <c r="AG154" s="707"/>
      <c r="AH154" s="389"/>
    </row>
    <row r="155" spans="1:34" ht="12.75">
      <c r="A155" s="389"/>
      <c r="B155" s="707"/>
      <c r="C155" s="707"/>
      <c r="D155" s="707"/>
      <c r="E155" s="707"/>
      <c r="F155" s="707"/>
      <c r="G155" s="707"/>
      <c r="H155" s="707"/>
      <c r="I155" s="707"/>
      <c r="J155" s="707"/>
      <c r="K155" s="707"/>
      <c r="L155" s="707"/>
      <c r="M155" s="707"/>
      <c r="N155" s="707"/>
      <c r="O155" s="707"/>
      <c r="P155" s="707"/>
      <c r="Q155" s="707"/>
      <c r="R155" s="707"/>
      <c r="S155" s="707"/>
      <c r="T155" s="707"/>
      <c r="U155" s="707"/>
      <c r="V155" s="707"/>
      <c r="W155" s="707"/>
      <c r="X155" s="707"/>
      <c r="Y155" s="707"/>
      <c r="Z155" s="707"/>
      <c r="AA155" s="707"/>
      <c r="AB155" s="707"/>
      <c r="AC155" s="707"/>
      <c r="AD155" s="707"/>
      <c r="AE155" s="707"/>
      <c r="AF155" s="707"/>
      <c r="AG155" s="707"/>
      <c r="AH155" s="389"/>
    </row>
    <row r="156" spans="1:34" ht="12" customHeight="1">
      <c r="A156" s="389"/>
      <c r="B156" s="707"/>
      <c r="C156" s="707"/>
      <c r="D156" s="707"/>
      <c r="E156" s="707"/>
      <c r="F156" s="707"/>
      <c r="G156" s="707"/>
      <c r="H156" s="707"/>
      <c r="I156" s="707"/>
      <c r="J156" s="707"/>
      <c r="K156" s="707"/>
      <c r="L156" s="707"/>
      <c r="M156" s="707"/>
      <c r="N156" s="707"/>
      <c r="O156" s="707"/>
      <c r="P156" s="707"/>
      <c r="Q156" s="707"/>
      <c r="R156" s="707"/>
      <c r="S156" s="707"/>
      <c r="T156" s="707"/>
      <c r="U156" s="707"/>
      <c r="V156" s="707"/>
      <c r="W156" s="707"/>
      <c r="X156" s="707"/>
      <c r="Y156" s="707"/>
      <c r="Z156" s="707"/>
      <c r="AA156" s="707"/>
      <c r="AB156" s="707"/>
      <c r="AC156" s="707"/>
      <c r="AD156" s="707"/>
      <c r="AE156" s="707"/>
      <c r="AF156" s="707"/>
      <c r="AG156" s="707"/>
      <c r="AH156" s="389"/>
    </row>
    <row r="157" spans="1:34" ht="12.75" hidden="1">
      <c r="A157" s="389"/>
      <c r="B157" s="707"/>
      <c r="C157" s="707"/>
      <c r="D157" s="707"/>
      <c r="E157" s="707"/>
      <c r="F157" s="707"/>
      <c r="G157" s="707"/>
      <c r="H157" s="707"/>
      <c r="I157" s="707"/>
      <c r="J157" s="707"/>
      <c r="K157" s="707"/>
      <c r="L157" s="707"/>
      <c r="M157" s="707"/>
      <c r="N157" s="707"/>
      <c r="O157" s="707"/>
      <c r="P157" s="707"/>
      <c r="Q157" s="707"/>
      <c r="R157" s="707"/>
      <c r="S157" s="707"/>
      <c r="T157" s="707"/>
      <c r="U157" s="707"/>
      <c r="V157" s="707"/>
      <c r="W157" s="707"/>
      <c r="X157" s="707"/>
      <c r="Y157" s="707"/>
      <c r="Z157" s="707"/>
      <c r="AA157" s="707"/>
      <c r="AB157" s="707"/>
      <c r="AC157" s="707"/>
      <c r="AD157" s="707"/>
      <c r="AE157" s="707"/>
      <c r="AF157" s="707"/>
      <c r="AG157" s="707"/>
      <c r="AH157" s="389"/>
    </row>
    <row r="158" spans="1:34" ht="12.75" hidden="1">
      <c r="A158" s="389"/>
      <c r="B158" s="707"/>
      <c r="C158" s="707"/>
      <c r="D158" s="707"/>
      <c r="E158" s="707"/>
      <c r="F158" s="707"/>
      <c r="G158" s="707"/>
      <c r="H158" s="707"/>
      <c r="I158" s="707"/>
      <c r="J158" s="707"/>
      <c r="K158" s="707"/>
      <c r="L158" s="707"/>
      <c r="M158" s="707"/>
      <c r="N158" s="707"/>
      <c r="O158" s="707"/>
      <c r="P158" s="707"/>
      <c r="Q158" s="707"/>
      <c r="R158" s="707"/>
      <c r="S158" s="707"/>
      <c r="T158" s="707"/>
      <c r="U158" s="707"/>
      <c r="V158" s="707"/>
      <c r="W158" s="707"/>
      <c r="X158" s="707"/>
      <c r="Y158" s="707"/>
      <c r="Z158" s="707"/>
      <c r="AA158" s="707"/>
      <c r="AB158" s="707"/>
      <c r="AC158" s="707"/>
      <c r="AD158" s="707"/>
      <c r="AE158" s="707"/>
      <c r="AF158" s="707"/>
      <c r="AG158" s="707"/>
      <c r="AH158" s="389"/>
    </row>
    <row r="159" spans="1:34" ht="12.75" hidden="1">
      <c r="A159" s="389"/>
      <c r="B159" s="707"/>
      <c r="C159" s="707"/>
      <c r="D159" s="707"/>
      <c r="E159" s="707"/>
      <c r="F159" s="707"/>
      <c r="G159" s="707"/>
      <c r="H159" s="707"/>
      <c r="I159" s="707"/>
      <c r="J159" s="707"/>
      <c r="K159" s="707"/>
      <c r="L159" s="707"/>
      <c r="M159" s="707"/>
      <c r="N159" s="707"/>
      <c r="O159" s="707"/>
      <c r="P159" s="707"/>
      <c r="Q159" s="707"/>
      <c r="R159" s="707"/>
      <c r="S159" s="707"/>
      <c r="T159" s="707"/>
      <c r="U159" s="707"/>
      <c r="V159" s="707"/>
      <c r="W159" s="707"/>
      <c r="X159" s="707"/>
      <c r="Y159" s="707"/>
      <c r="Z159" s="707"/>
      <c r="AA159" s="707"/>
      <c r="AB159" s="707"/>
      <c r="AC159" s="707"/>
      <c r="AD159" s="707"/>
      <c r="AE159" s="707"/>
      <c r="AF159" s="707"/>
      <c r="AG159" s="707"/>
      <c r="AH159" s="389"/>
    </row>
    <row r="160" spans="1:34" ht="12.75" hidden="1">
      <c r="A160" s="389"/>
      <c r="B160" s="707"/>
      <c r="C160" s="707"/>
      <c r="D160" s="707"/>
      <c r="E160" s="707"/>
      <c r="F160" s="707"/>
      <c r="G160" s="707"/>
      <c r="H160" s="707"/>
      <c r="I160" s="707"/>
      <c r="J160" s="707"/>
      <c r="K160" s="707"/>
      <c r="L160" s="707"/>
      <c r="M160" s="707"/>
      <c r="N160" s="707"/>
      <c r="O160" s="707"/>
      <c r="P160" s="707"/>
      <c r="Q160" s="707"/>
      <c r="R160" s="707"/>
      <c r="S160" s="707"/>
      <c r="T160" s="707"/>
      <c r="U160" s="707"/>
      <c r="V160" s="707"/>
      <c r="W160" s="707"/>
      <c r="X160" s="707"/>
      <c r="Y160" s="707"/>
      <c r="Z160" s="707"/>
      <c r="AA160" s="707"/>
      <c r="AB160" s="707"/>
      <c r="AC160" s="707"/>
      <c r="AD160" s="707"/>
      <c r="AE160" s="707"/>
      <c r="AF160" s="707"/>
      <c r="AG160" s="707"/>
      <c r="AH160" s="389"/>
    </row>
    <row r="161" spans="1:34" ht="12.75" hidden="1">
      <c r="A161" s="389"/>
      <c r="B161" s="707"/>
      <c r="C161" s="707"/>
      <c r="D161" s="707"/>
      <c r="E161" s="707"/>
      <c r="F161" s="707"/>
      <c r="G161" s="707"/>
      <c r="H161" s="707"/>
      <c r="I161" s="707"/>
      <c r="J161" s="707"/>
      <c r="K161" s="707"/>
      <c r="L161" s="707"/>
      <c r="M161" s="707"/>
      <c r="N161" s="707"/>
      <c r="O161" s="707"/>
      <c r="P161" s="707"/>
      <c r="Q161" s="707"/>
      <c r="R161" s="707"/>
      <c r="S161" s="707"/>
      <c r="T161" s="707"/>
      <c r="U161" s="707"/>
      <c r="V161" s="707"/>
      <c r="W161" s="707"/>
      <c r="X161" s="707"/>
      <c r="Y161" s="707"/>
      <c r="Z161" s="707"/>
      <c r="AA161" s="707"/>
      <c r="AB161" s="707"/>
      <c r="AC161" s="707"/>
      <c r="AD161" s="707"/>
      <c r="AE161" s="707"/>
      <c r="AF161" s="707"/>
      <c r="AG161" s="707"/>
      <c r="AH161" s="389"/>
    </row>
    <row r="162" spans="1:34" ht="12.75" hidden="1">
      <c r="A162" s="389"/>
      <c r="B162" s="707"/>
      <c r="C162" s="707"/>
      <c r="D162" s="707"/>
      <c r="E162" s="707"/>
      <c r="F162" s="707"/>
      <c r="G162" s="707"/>
      <c r="H162" s="707"/>
      <c r="I162" s="707"/>
      <c r="J162" s="707"/>
      <c r="K162" s="707"/>
      <c r="L162" s="707"/>
      <c r="M162" s="707"/>
      <c r="N162" s="707"/>
      <c r="O162" s="707"/>
      <c r="P162" s="707"/>
      <c r="Q162" s="707"/>
      <c r="R162" s="707"/>
      <c r="S162" s="707"/>
      <c r="T162" s="707"/>
      <c r="U162" s="707"/>
      <c r="V162" s="707"/>
      <c r="W162" s="707"/>
      <c r="X162" s="707"/>
      <c r="Y162" s="707"/>
      <c r="Z162" s="707"/>
      <c r="AA162" s="707"/>
      <c r="AB162" s="707"/>
      <c r="AC162" s="707"/>
      <c r="AD162" s="707"/>
      <c r="AE162" s="707"/>
      <c r="AF162" s="707"/>
      <c r="AG162" s="707"/>
      <c r="AH162" s="389"/>
    </row>
    <row r="163" spans="1:34" ht="12.75" hidden="1">
      <c r="A163" s="389"/>
      <c r="B163" s="707"/>
      <c r="C163" s="707"/>
      <c r="D163" s="707"/>
      <c r="E163" s="707"/>
      <c r="F163" s="707"/>
      <c r="G163" s="707"/>
      <c r="H163" s="707"/>
      <c r="I163" s="707"/>
      <c r="J163" s="707"/>
      <c r="K163" s="707"/>
      <c r="L163" s="707"/>
      <c r="M163" s="707"/>
      <c r="N163" s="707"/>
      <c r="O163" s="707"/>
      <c r="P163" s="707"/>
      <c r="Q163" s="707"/>
      <c r="R163" s="707"/>
      <c r="S163" s="707"/>
      <c r="T163" s="707"/>
      <c r="U163" s="707"/>
      <c r="V163" s="707"/>
      <c r="W163" s="707"/>
      <c r="X163" s="707"/>
      <c r="Y163" s="707"/>
      <c r="Z163" s="707"/>
      <c r="AA163" s="707"/>
      <c r="AB163" s="707"/>
      <c r="AC163" s="707"/>
      <c r="AD163" s="707"/>
      <c r="AE163" s="707"/>
      <c r="AF163" s="707"/>
      <c r="AG163" s="707"/>
      <c r="AH163" s="389"/>
    </row>
    <row r="164" spans="1:34" ht="18.75" customHeight="1">
      <c r="A164" s="389"/>
      <c r="B164" s="707"/>
      <c r="C164" s="707"/>
      <c r="D164" s="707"/>
      <c r="E164" s="707"/>
      <c r="F164" s="707"/>
      <c r="G164" s="707"/>
      <c r="H164" s="707"/>
      <c r="I164" s="707"/>
      <c r="J164" s="707"/>
      <c r="K164" s="707"/>
      <c r="L164" s="707"/>
      <c r="M164" s="707"/>
      <c r="N164" s="707"/>
      <c r="O164" s="707"/>
      <c r="P164" s="707"/>
      <c r="Q164" s="707"/>
      <c r="R164" s="707"/>
      <c r="S164" s="707"/>
      <c r="T164" s="707"/>
      <c r="U164" s="707"/>
      <c r="V164" s="707"/>
      <c r="W164" s="707"/>
      <c r="X164" s="707"/>
      <c r="Y164" s="707"/>
      <c r="Z164" s="707"/>
      <c r="AA164" s="707"/>
      <c r="AB164" s="707"/>
      <c r="AC164" s="707"/>
      <c r="AD164" s="707"/>
      <c r="AE164" s="707"/>
      <c r="AF164" s="707"/>
      <c r="AG164" s="707"/>
      <c r="AH164" s="389"/>
    </row>
    <row r="165" spans="1:34" ht="5.25" customHeight="1">
      <c r="A165" s="389"/>
      <c r="B165" s="403"/>
      <c r="C165" s="403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3"/>
      <c r="T165" s="403"/>
      <c r="U165" s="403"/>
      <c r="V165" s="403"/>
      <c r="W165" s="403"/>
      <c r="X165" s="403"/>
      <c r="Y165" s="403"/>
      <c r="Z165" s="403"/>
      <c r="AA165" s="403"/>
      <c r="AB165" s="403"/>
      <c r="AC165" s="403"/>
      <c r="AD165" s="403"/>
      <c r="AE165" s="403"/>
      <c r="AF165" s="403"/>
      <c r="AG165" s="403"/>
      <c r="AH165" s="389"/>
    </row>
    <row r="166" spans="1:34" ht="12.75">
      <c r="A166" s="389"/>
      <c r="B166" s="706" t="s">
        <v>439</v>
      </c>
      <c r="C166" s="706"/>
      <c r="D166" s="706"/>
      <c r="E166" s="706"/>
      <c r="F166" s="706"/>
      <c r="G166" s="706"/>
      <c r="H166" s="706"/>
      <c r="I166" s="706"/>
      <c r="J166" s="706"/>
      <c r="K166" s="706"/>
      <c r="L166" s="706"/>
      <c r="M166" s="706"/>
      <c r="N166" s="706"/>
      <c r="O166" s="706"/>
      <c r="P166" s="706"/>
      <c r="Q166" s="706"/>
      <c r="R166" s="706"/>
      <c r="S166" s="706"/>
      <c r="T166" s="706"/>
      <c r="U166" s="706"/>
      <c r="V166" s="706"/>
      <c r="W166" s="706"/>
      <c r="X166" s="706"/>
      <c r="Y166" s="706"/>
      <c r="Z166" s="706"/>
      <c r="AA166" s="706"/>
      <c r="AB166" s="706"/>
      <c r="AC166" s="706"/>
      <c r="AD166" s="706"/>
      <c r="AE166" s="706"/>
      <c r="AF166" s="706"/>
      <c r="AG166" s="706"/>
      <c r="AH166" s="389"/>
    </row>
    <row r="167" spans="1:34" ht="12.75" customHeight="1">
      <c r="A167" s="389"/>
      <c r="B167" s="703" t="s">
        <v>437</v>
      </c>
      <c r="C167" s="703"/>
      <c r="D167" s="703"/>
      <c r="E167" s="703"/>
      <c r="F167" s="703"/>
      <c r="G167" s="703"/>
      <c r="H167" s="703"/>
      <c r="I167" s="703"/>
      <c r="J167" s="703"/>
      <c r="K167" s="703"/>
      <c r="L167" s="703"/>
      <c r="M167" s="703"/>
      <c r="N167" s="703"/>
      <c r="O167" s="703"/>
      <c r="P167" s="703"/>
      <c r="Q167" s="703"/>
      <c r="R167" s="703" t="s">
        <v>444</v>
      </c>
      <c r="S167" s="703"/>
      <c r="T167" s="703"/>
      <c r="U167" s="703"/>
      <c r="V167" s="703"/>
      <c r="W167" s="703"/>
      <c r="X167" s="703"/>
      <c r="Y167" s="703"/>
      <c r="Z167" s="703" t="s">
        <v>438</v>
      </c>
      <c r="AA167" s="703"/>
      <c r="AB167" s="703"/>
      <c r="AC167" s="703"/>
      <c r="AD167" s="703"/>
      <c r="AE167" s="703"/>
      <c r="AF167" s="703"/>
      <c r="AG167" s="703"/>
      <c r="AH167" s="389"/>
    </row>
    <row r="168" spans="1:34" ht="21" customHeight="1">
      <c r="A168" s="389"/>
      <c r="B168" s="704"/>
      <c r="C168" s="704"/>
      <c r="D168" s="704"/>
      <c r="E168" s="704"/>
      <c r="F168" s="704"/>
      <c r="G168" s="704"/>
      <c r="H168" s="704"/>
      <c r="I168" s="704"/>
      <c r="J168" s="704"/>
      <c r="K168" s="704"/>
      <c r="L168" s="704"/>
      <c r="M168" s="704"/>
      <c r="N168" s="704"/>
      <c r="O168" s="704"/>
      <c r="P168" s="704"/>
      <c r="Q168" s="704"/>
      <c r="R168" s="705" t="s">
        <v>445</v>
      </c>
      <c r="S168" s="705"/>
      <c r="T168" s="705"/>
      <c r="U168" s="705"/>
      <c r="V168" s="705" t="s">
        <v>435</v>
      </c>
      <c r="W168" s="705"/>
      <c r="X168" s="705"/>
      <c r="Y168" s="705"/>
      <c r="Z168" s="705" t="s">
        <v>445</v>
      </c>
      <c r="AA168" s="705"/>
      <c r="AB168" s="705"/>
      <c r="AC168" s="705"/>
      <c r="AD168" s="705" t="s">
        <v>435</v>
      </c>
      <c r="AE168" s="705"/>
      <c r="AF168" s="705"/>
      <c r="AG168" s="705"/>
      <c r="AH168" s="389"/>
    </row>
    <row r="169" spans="1:34" ht="18.75" customHeight="1">
      <c r="A169" s="389"/>
      <c r="B169" s="707"/>
      <c r="C169" s="707"/>
      <c r="D169" s="707"/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07"/>
      <c r="Q169" s="707"/>
      <c r="R169" s="748"/>
      <c r="S169" s="748"/>
      <c r="T169" s="748"/>
      <c r="U169" s="748"/>
      <c r="V169" s="749">
        <f>IF($R$177=0,"",R169/$R$177)</f>
      </c>
      <c r="W169" s="750"/>
      <c r="X169" s="750"/>
      <c r="Y169" s="750"/>
      <c r="Z169" s="748"/>
      <c r="AA169" s="748"/>
      <c r="AB169" s="748"/>
      <c r="AC169" s="748"/>
      <c r="AD169" s="751">
        <f>IF($Z$177=0,"",Z169/$Z$177)</f>
      </c>
      <c r="AE169" s="751"/>
      <c r="AF169" s="751"/>
      <c r="AG169" s="751"/>
      <c r="AH169" s="389"/>
    </row>
    <row r="170" spans="1:34" ht="18.75" customHeight="1">
      <c r="A170" s="389"/>
      <c r="B170" s="707"/>
      <c r="C170" s="707"/>
      <c r="D170" s="707"/>
      <c r="E170" s="707"/>
      <c r="F170" s="707"/>
      <c r="G170" s="707"/>
      <c r="H170" s="707"/>
      <c r="I170" s="707"/>
      <c r="J170" s="707"/>
      <c r="K170" s="707"/>
      <c r="L170" s="707"/>
      <c r="M170" s="707"/>
      <c r="N170" s="707"/>
      <c r="O170" s="707"/>
      <c r="P170" s="707"/>
      <c r="Q170" s="707"/>
      <c r="R170" s="748"/>
      <c r="S170" s="748"/>
      <c r="T170" s="748"/>
      <c r="U170" s="748"/>
      <c r="V170" s="749">
        <f aca="true" t="shared" si="0" ref="V170:V176">IF($R$177=0,"",R170/$R$177)</f>
      </c>
      <c r="W170" s="750"/>
      <c r="X170" s="750"/>
      <c r="Y170" s="750"/>
      <c r="Z170" s="748"/>
      <c r="AA170" s="748"/>
      <c r="AB170" s="748"/>
      <c r="AC170" s="748"/>
      <c r="AD170" s="751">
        <f aca="true" t="shared" si="1" ref="AD170:AD176">IF($Z$177=0,"",Z170/$Z$177)</f>
      </c>
      <c r="AE170" s="751"/>
      <c r="AF170" s="751"/>
      <c r="AG170" s="751"/>
      <c r="AH170" s="389"/>
    </row>
    <row r="171" spans="1:34" ht="18" customHeight="1">
      <c r="A171" s="389"/>
      <c r="B171" s="707"/>
      <c r="C171" s="707"/>
      <c r="D171" s="707"/>
      <c r="E171" s="707"/>
      <c r="F171" s="707"/>
      <c r="G171" s="707"/>
      <c r="H171" s="707"/>
      <c r="I171" s="707"/>
      <c r="J171" s="707"/>
      <c r="K171" s="707"/>
      <c r="L171" s="707"/>
      <c r="M171" s="707"/>
      <c r="N171" s="707"/>
      <c r="O171" s="707"/>
      <c r="P171" s="707"/>
      <c r="Q171" s="707"/>
      <c r="R171" s="748"/>
      <c r="S171" s="748"/>
      <c r="T171" s="748"/>
      <c r="U171" s="748"/>
      <c r="V171" s="749">
        <f t="shared" si="0"/>
      </c>
      <c r="W171" s="750"/>
      <c r="X171" s="750"/>
      <c r="Y171" s="750"/>
      <c r="Z171" s="748"/>
      <c r="AA171" s="748"/>
      <c r="AB171" s="748"/>
      <c r="AC171" s="748"/>
      <c r="AD171" s="751">
        <f t="shared" si="1"/>
      </c>
      <c r="AE171" s="751"/>
      <c r="AF171" s="751"/>
      <c r="AG171" s="751"/>
      <c r="AH171" s="389"/>
    </row>
    <row r="172" spans="1:34" ht="18.75" customHeight="1">
      <c r="A172" s="389"/>
      <c r="B172" s="707"/>
      <c r="C172" s="707"/>
      <c r="D172" s="707"/>
      <c r="E172" s="707"/>
      <c r="F172" s="707"/>
      <c r="G172" s="707"/>
      <c r="H172" s="707"/>
      <c r="I172" s="707"/>
      <c r="J172" s="707"/>
      <c r="K172" s="707"/>
      <c r="L172" s="707"/>
      <c r="M172" s="707"/>
      <c r="N172" s="707"/>
      <c r="O172" s="707"/>
      <c r="P172" s="707"/>
      <c r="Q172" s="707"/>
      <c r="R172" s="748"/>
      <c r="S172" s="748"/>
      <c r="T172" s="748"/>
      <c r="U172" s="748"/>
      <c r="V172" s="749">
        <f t="shared" si="0"/>
      </c>
      <c r="W172" s="750"/>
      <c r="X172" s="750"/>
      <c r="Y172" s="750"/>
      <c r="Z172" s="748"/>
      <c r="AA172" s="748"/>
      <c r="AB172" s="748"/>
      <c r="AC172" s="748"/>
      <c r="AD172" s="751">
        <f t="shared" si="1"/>
      </c>
      <c r="AE172" s="751"/>
      <c r="AF172" s="751"/>
      <c r="AG172" s="751"/>
      <c r="AH172" s="389"/>
    </row>
    <row r="173" spans="1:34" ht="18.75" customHeight="1">
      <c r="A173" s="389"/>
      <c r="B173" s="707"/>
      <c r="C173" s="707"/>
      <c r="D173" s="707"/>
      <c r="E173" s="707"/>
      <c r="F173" s="707"/>
      <c r="G173" s="707"/>
      <c r="H173" s="707"/>
      <c r="I173" s="707"/>
      <c r="J173" s="707"/>
      <c r="K173" s="707"/>
      <c r="L173" s="707"/>
      <c r="M173" s="707"/>
      <c r="N173" s="707"/>
      <c r="O173" s="707"/>
      <c r="P173" s="707"/>
      <c r="Q173" s="707"/>
      <c r="R173" s="748"/>
      <c r="S173" s="748"/>
      <c r="T173" s="748"/>
      <c r="U173" s="748"/>
      <c r="V173" s="749">
        <f t="shared" si="0"/>
      </c>
      <c r="W173" s="750"/>
      <c r="X173" s="750"/>
      <c r="Y173" s="750"/>
      <c r="Z173" s="748"/>
      <c r="AA173" s="748"/>
      <c r="AB173" s="748"/>
      <c r="AC173" s="748"/>
      <c r="AD173" s="751">
        <f t="shared" si="1"/>
      </c>
      <c r="AE173" s="751"/>
      <c r="AF173" s="751"/>
      <c r="AG173" s="751"/>
      <c r="AH173" s="389"/>
    </row>
    <row r="174" spans="1:34" ht="19.5" customHeight="1">
      <c r="A174" s="389"/>
      <c r="B174" s="707"/>
      <c r="C174" s="707"/>
      <c r="D174" s="707"/>
      <c r="E174" s="707"/>
      <c r="F174" s="707"/>
      <c r="G174" s="707"/>
      <c r="H174" s="707"/>
      <c r="I174" s="707"/>
      <c r="J174" s="707"/>
      <c r="K174" s="707"/>
      <c r="L174" s="707"/>
      <c r="M174" s="707"/>
      <c r="N174" s="707"/>
      <c r="O174" s="707"/>
      <c r="P174" s="707"/>
      <c r="Q174" s="707"/>
      <c r="R174" s="748"/>
      <c r="S174" s="748"/>
      <c r="T174" s="748"/>
      <c r="U174" s="748"/>
      <c r="V174" s="749">
        <f t="shared" si="0"/>
      </c>
      <c r="W174" s="750"/>
      <c r="X174" s="750"/>
      <c r="Y174" s="750"/>
      <c r="Z174" s="748"/>
      <c r="AA174" s="748"/>
      <c r="AB174" s="748"/>
      <c r="AC174" s="748"/>
      <c r="AD174" s="751">
        <f t="shared" si="1"/>
      </c>
      <c r="AE174" s="751"/>
      <c r="AF174" s="751"/>
      <c r="AG174" s="751"/>
      <c r="AH174" s="389"/>
    </row>
    <row r="175" spans="1:34" ht="18.75" customHeight="1">
      <c r="A175" s="389"/>
      <c r="B175" s="707"/>
      <c r="C175" s="707"/>
      <c r="D175" s="707"/>
      <c r="E175" s="707"/>
      <c r="F175" s="707"/>
      <c r="G175" s="707"/>
      <c r="H175" s="707"/>
      <c r="I175" s="707"/>
      <c r="J175" s="707"/>
      <c r="K175" s="707"/>
      <c r="L175" s="707"/>
      <c r="M175" s="707"/>
      <c r="N175" s="707"/>
      <c r="O175" s="707"/>
      <c r="P175" s="707"/>
      <c r="Q175" s="707"/>
      <c r="R175" s="748"/>
      <c r="S175" s="748"/>
      <c r="T175" s="748"/>
      <c r="U175" s="748"/>
      <c r="V175" s="749">
        <f t="shared" si="0"/>
      </c>
      <c r="W175" s="750"/>
      <c r="X175" s="750"/>
      <c r="Y175" s="750"/>
      <c r="Z175" s="748"/>
      <c r="AA175" s="748"/>
      <c r="AB175" s="748"/>
      <c r="AC175" s="748"/>
      <c r="AD175" s="751">
        <f t="shared" si="1"/>
      </c>
      <c r="AE175" s="751"/>
      <c r="AF175" s="751"/>
      <c r="AG175" s="751"/>
      <c r="AH175" s="389"/>
    </row>
    <row r="176" spans="1:34" ht="18.75" customHeight="1">
      <c r="A176" s="389"/>
      <c r="B176" s="707"/>
      <c r="C176" s="707"/>
      <c r="D176" s="707"/>
      <c r="E176" s="707"/>
      <c r="F176" s="707"/>
      <c r="G176" s="707"/>
      <c r="H176" s="707"/>
      <c r="I176" s="707"/>
      <c r="J176" s="707"/>
      <c r="K176" s="707"/>
      <c r="L176" s="707"/>
      <c r="M176" s="707"/>
      <c r="N176" s="707"/>
      <c r="O176" s="707"/>
      <c r="P176" s="707"/>
      <c r="Q176" s="707"/>
      <c r="R176" s="748"/>
      <c r="S176" s="748"/>
      <c r="T176" s="748"/>
      <c r="U176" s="748"/>
      <c r="V176" s="749">
        <f t="shared" si="0"/>
      </c>
      <c r="W176" s="750"/>
      <c r="X176" s="750"/>
      <c r="Y176" s="750"/>
      <c r="Z176" s="748"/>
      <c r="AA176" s="748"/>
      <c r="AB176" s="748"/>
      <c r="AC176" s="748"/>
      <c r="AD176" s="751">
        <f t="shared" si="1"/>
      </c>
      <c r="AE176" s="751"/>
      <c r="AF176" s="751"/>
      <c r="AG176" s="751"/>
      <c r="AH176" s="389"/>
    </row>
    <row r="177" spans="1:34" ht="12.75" customHeight="1">
      <c r="A177" s="389"/>
      <c r="B177" s="704" t="s">
        <v>436</v>
      </c>
      <c r="C177" s="704"/>
      <c r="D177" s="704"/>
      <c r="E177" s="704"/>
      <c r="F177" s="704"/>
      <c r="G177" s="704"/>
      <c r="H177" s="704"/>
      <c r="I177" s="704"/>
      <c r="J177" s="704"/>
      <c r="K177" s="704"/>
      <c r="L177" s="704"/>
      <c r="M177" s="704"/>
      <c r="N177" s="704"/>
      <c r="O177" s="704"/>
      <c r="P177" s="704"/>
      <c r="Q177" s="704"/>
      <c r="R177" s="752">
        <f>SUM(R169:U176)</f>
        <v>0</v>
      </c>
      <c r="S177" s="752"/>
      <c r="T177" s="752"/>
      <c r="U177" s="752"/>
      <c r="V177" s="753">
        <v>1</v>
      </c>
      <c r="W177" s="753"/>
      <c r="X177" s="753"/>
      <c r="Y177" s="753"/>
      <c r="Z177" s="752">
        <f>SUM(Z169:AC176)</f>
        <v>0</v>
      </c>
      <c r="AA177" s="752"/>
      <c r="AB177" s="752"/>
      <c r="AC177" s="752"/>
      <c r="AD177" s="753">
        <v>1</v>
      </c>
      <c r="AE177" s="753"/>
      <c r="AF177" s="753"/>
      <c r="AG177" s="753"/>
      <c r="AH177" s="389"/>
    </row>
    <row r="178" spans="1:34" ht="6" customHeight="1">
      <c r="A178" s="389"/>
      <c r="B178" s="403"/>
      <c r="C178" s="403"/>
      <c r="D178" s="403"/>
      <c r="E178" s="403"/>
      <c r="F178" s="403"/>
      <c r="G178" s="403"/>
      <c r="H178" s="403"/>
      <c r="I178" s="403"/>
      <c r="J178" s="403"/>
      <c r="K178" s="403"/>
      <c r="L178" s="403"/>
      <c r="M178" s="403"/>
      <c r="N178" s="403"/>
      <c r="O178" s="403"/>
      <c r="P178" s="403"/>
      <c r="Q178" s="403"/>
      <c r="R178" s="403"/>
      <c r="S178" s="403"/>
      <c r="T178" s="403"/>
      <c r="U178" s="403"/>
      <c r="V178" s="403"/>
      <c r="W178" s="403"/>
      <c r="X178" s="403"/>
      <c r="Y178" s="403"/>
      <c r="Z178" s="403"/>
      <c r="AA178" s="403"/>
      <c r="AB178" s="403"/>
      <c r="AC178" s="403"/>
      <c r="AD178" s="403"/>
      <c r="AE178" s="403"/>
      <c r="AF178" s="403"/>
      <c r="AG178" s="403"/>
      <c r="AH178" s="389"/>
    </row>
    <row r="179" spans="1:34" ht="12.75">
      <c r="A179" s="389"/>
      <c r="B179" s="722" t="s">
        <v>255</v>
      </c>
      <c r="C179" s="722"/>
      <c r="D179" s="722"/>
      <c r="E179" s="722"/>
      <c r="F179" s="722"/>
      <c r="G179" s="722"/>
      <c r="H179" s="722"/>
      <c r="I179" s="722"/>
      <c r="J179" s="722"/>
      <c r="K179" s="722"/>
      <c r="L179" s="722"/>
      <c r="M179" s="722"/>
      <c r="N179" s="722"/>
      <c r="O179" s="722"/>
      <c r="P179" s="722"/>
      <c r="Q179" s="722"/>
      <c r="R179" s="722"/>
      <c r="S179" s="722"/>
      <c r="T179" s="722"/>
      <c r="U179" s="722"/>
      <c r="V179" s="722"/>
      <c r="W179" s="722"/>
      <c r="X179" s="722"/>
      <c r="Y179" s="722"/>
      <c r="Z179" s="722"/>
      <c r="AA179" s="722"/>
      <c r="AB179" s="722"/>
      <c r="AC179" s="722"/>
      <c r="AD179" s="722"/>
      <c r="AE179" s="722"/>
      <c r="AF179" s="722"/>
      <c r="AG179" s="722"/>
      <c r="AH179" s="389"/>
    </row>
    <row r="180" spans="1:34" ht="12.75">
      <c r="A180" s="389"/>
      <c r="B180" s="723"/>
      <c r="C180" s="723"/>
      <c r="D180" s="723"/>
      <c r="E180" s="723"/>
      <c r="F180" s="723"/>
      <c r="G180" s="723"/>
      <c r="H180" s="723"/>
      <c r="I180" s="723"/>
      <c r="J180" s="723"/>
      <c r="K180" s="723"/>
      <c r="L180" s="723"/>
      <c r="M180" s="723"/>
      <c r="N180" s="723"/>
      <c r="O180" s="723"/>
      <c r="P180" s="723"/>
      <c r="Q180" s="723"/>
      <c r="R180" s="723"/>
      <c r="S180" s="723"/>
      <c r="T180" s="723"/>
      <c r="U180" s="723"/>
      <c r="V180" s="723"/>
      <c r="W180" s="723"/>
      <c r="X180" s="723"/>
      <c r="Y180" s="723"/>
      <c r="Z180" s="723"/>
      <c r="AA180" s="723"/>
      <c r="AB180" s="723"/>
      <c r="AC180" s="723"/>
      <c r="AD180" s="723"/>
      <c r="AE180" s="723"/>
      <c r="AF180" s="723"/>
      <c r="AG180" s="723"/>
      <c r="AH180" s="389"/>
    </row>
    <row r="181" spans="1:34" ht="12.75">
      <c r="A181" s="389"/>
      <c r="B181" s="591" t="s">
        <v>217</v>
      </c>
      <c r="C181" s="591"/>
      <c r="D181" s="591"/>
      <c r="E181" s="591"/>
      <c r="F181" s="591"/>
      <c r="G181" s="591"/>
      <c r="H181" s="591"/>
      <c r="I181" s="591"/>
      <c r="J181" s="591"/>
      <c r="K181" s="591"/>
      <c r="L181" s="591" t="s">
        <v>256</v>
      </c>
      <c r="M181" s="591"/>
      <c r="N181" s="591"/>
      <c r="O181" s="591"/>
      <c r="P181" s="591"/>
      <c r="Q181" s="591"/>
      <c r="R181" s="591"/>
      <c r="S181" s="591"/>
      <c r="T181" s="591"/>
      <c r="U181" s="591"/>
      <c r="V181" s="591"/>
      <c r="W181" s="591"/>
      <c r="X181" s="591"/>
      <c r="Y181" s="591"/>
      <c r="Z181" s="591" t="s">
        <v>257</v>
      </c>
      <c r="AA181" s="591"/>
      <c r="AB181" s="591"/>
      <c r="AC181" s="591"/>
      <c r="AD181" s="591"/>
      <c r="AE181" s="591"/>
      <c r="AF181" s="591"/>
      <c r="AG181" s="591"/>
      <c r="AH181" s="389"/>
    </row>
    <row r="182" spans="1:34" ht="17.25" customHeight="1">
      <c r="A182" s="389"/>
      <c r="B182" s="702"/>
      <c r="C182" s="702"/>
      <c r="D182" s="702"/>
      <c r="E182" s="702"/>
      <c r="F182" s="702"/>
      <c r="G182" s="702"/>
      <c r="H182" s="702"/>
      <c r="I182" s="702"/>
      <c r="J182" s="702"/>
      <c r="K182" s="702"/>
      <c r="L182" s="702"/>
      <c r="M182" s="702"/>
      <c r="N182" s="702"/>
      <c r="O182" s="702"/>
      <c r="P182" s="702"/>
      <c r="Q182" s="702"/>
      <c r="R182" s="702"/>
      <c r="S182" s="702"/>
      <c r="T182" s="702"/>
      <c r="U182" s="702"/>
      <c r="V182" s="702"/>
      <c r="W182" s="702"/>
      <c r="X182" s="702"/>
      <c r="Y182" s="702"/>
      <c r="Z182" s="702"/>
      <c r="AA182" s="702"/>
      <c r="AB182" s="702"/>
      <c r="AC182" s="702"/>
      <c r="AD182" s="702"/>
      <c r="AE182" s="702"/>
      <c r="AF182" s="702"/>
      <c r="AG182" s="702"/>
      <c r="AH182" s="389"/>
    </row>
    <row r="183" spans="1:34" ht="18.75" customHeight="1">
      <c r="A183" s="389"/>
      <c r="B183" s="702"/>
      <c r="C183" s="702"/>
      <c r="D183" s="702"/>
      <c r="E183" s="702"/>
      <c r="F183" s="702"/>
      <c r="G183" s="702"/>
      <c r="H183" s="702"/>
      <c r="I183" s="702"/>
      <c r="J183" s="702"/>
      <c r="K183" s="702"/>
      <c r="L183" s="702"/>
      <c r="M183" s="702"/>
      <c r="N183" s="702"/>
      <c r="O183" s="702"/>
      <c r="P183" s="702"/>
      <c r="Q183" s="702"/>
      <c r="R183" s="702"/>
      <c r="S183" s="702"/>
      <c r="T183" s="702"/>
      <c r="U183" s="702"/>
      <c r="V183" s="702"/>
      <c r="W183" s="702"/>
      <c r="X183" s="702"/>
      <c r="Y183" s="702"/>
      <c r="Z183" s="702"/>
      <c r="AA183" s="702"/>
      <c r="AB183" s="702"/>
      <c r="AC183" s="702"/>
      <c r="AD183" s="702"/>
      <c r="AE183" s="702"/>
      <c r="AF183" s="702"/>
      <c r="AG183" s="702"/>
      <c r="AH183" s="389"/>
    </row>
    <row r="184" spans="1:34" ht="17.25" customHeight="1">
      <c r="A184" s="389"/>
      <c r="B184" s="702"/>
      <c r="C184" s="702"/>
      <c r="D184" s="702"/>
      <c r="E184" s="702"/>
      <c r="F184" s="702"/>
      <c r="G184" s="702"/>
      <c r="H184" s="702"/>
      <c r="I184" s="702"/>
      <c r="J184" s="702"/>
      <c r="K184" s="702"/>
      <c r="L184" s="702"/>
      <c r="M184" s="702"/>
      <c r="N184" s="702"/>
      <c r="O184" s="702"/>
      <c r="P184" s="702"/>
      <c r="Q184" s="702"/>
      <c r="R184" s="702"/>
      <c r="S184" s="702"/>
      <c r="T184" s="702"/>
      <c r="U184" s="702"/>
      <c r="V184" s="702"/>
      <c r="W184" s="702"/>
      <c r="X184" s="702"/>
      <c r="Y184" s="702"/>
      <c r="Z184" s="702"/>
      <c r="AA184" s="702"/>
      <c r="AB184" s="702"/>
      <c r="AC184" s="702"/>
      <c r="AD184" s="702"/>
      <c r="AE184" s="702"/>
      <c r="AF184" s="702"/>
      <c r="AG184" s="702"/>
      <c r="AH184" s="389"/>
    </row>
    <row r="185" spans="1:34" ht="16.5" customHeight="1">
      <c r="A185" s="389"/>
      <c r="B185" s="702"/>
      <c r="C185" s="702"/>
      <c r="D185" s="702"/>
      <c r="E185" s="702"/>
      <c r="F185" s="702"/>
      <c r="G185" s="702"/>
      <c r="H185" s="702"/>
      <c r="I185" s="702"/>
      <c r="J185" s="702"/>
      <c r="K185" s="702"/>
      <c r="L185" s="702"/>
      <c r="M185" s="702"/>
      <c r="N185" s="702"/>
      <c r="O185" s="702"/>
      <c r="P185" s="702"/>
      <c r="Q185" s="702"/>
      <c r="R185" s="702"/>
      <c r="S185" s="702"/>
      <c r="T185" s="702"/>
      <c r="U185" s="702"/>
      <c r="V185" s="702"/>
      <c r="W185" s="702"/>
      <c r="X185" s="702"/>
      <c r="Y185" s="702"/>
      <c r="Z185" s="702"/>
      <c r="AA185" s="702"/>
      <c r="AB185" s="702"/>
      <c r="AC185" s="702"/>
      <c r="AD185" s="702"/>
      <c r="AE185" s="702"/>
      <c r="AF185" s="702"/>
      <c r="AG185" s="702"/>
      <c r="AH185" s="389"/>
    </row>
    <row r="186" spans="1:34" ht="18" customHeight="1">
      <c r="A186" s="389"/>
      <c r="B186" s="702"/>
      <c r="C186" s="702"/>
      <c r="D186" s="702"/>
      <c r="E186" s="702"/>
      <c r="F186" s="702"/>
      <c r="G186" s="702"/>
      <c r="H186" s="702"/>
      <c r="I186" s="702"/>
      <c r="J186" s="702"/>
      <c r="K186" s="702"/>
      <c r="L186" s="702"/>
      <c r="M186" s="702"/>
      <c r="N186" s="702"/>
      <c r="O186" s="702"/>
      <c r="P186" s="702"/>
      <c r="Q186" s="702"/>
      <c r="R186" s="702"/>
      <c r="S186" s="702"/>
      <c r="T186" s="702"/>
      <c r="U186" s="702"/>
      <c r="V186" s="702"/>
      <c r="W186" s="702"/>
      <c r="X186" s="702"/>
      <c r="Y186" s="702"/>
      <c r="Z186" s="702"/>
      <c r="AA186" s="702"/>
      <c r="AB186" s="702"/>
      <c r="AC186" s="702"/>
      <c r="AD186" s="702"/>
      <c r="AE186" s="702"/>
      <c r="AF186" s="702"/>
      <c r="AG186" s="702"/>
      <c r="AH186" s="389"/>
    </row>
    <row r="187" spans="1:34" ht="12.75">
      <c r="A187" s="389"/>
      <c r="B187" s="744" t="s">
        <v>279</v>
      </c>
      <c r="C187" s="745"/>
      <c r="D187" s="745"/>
      <c r="E187" s="745"/>
      <c r="F187" s="745"/>
      <c r="G187" s="745"/>
      <c r="H187" s="745"/>
      <c r="I187" s="745"/>
      <c r="J187" s="745"/>
      <c r="K187" s="745"/>
      <c r="L187" s="745"/>
      <c r="M187" s="745"/>
      <c r="N187" s="745"/>
      <c r="O187" s="745"/>
      <c r="P187" s="745"/>
      <c r="Q187" s="745"/>
      <c r="R187" s="745"/>
      <c r="S187" s="745"/>
      <c r="T187" s="745"/>
      <c r="U187" s="745"/>
      <c r="V187" s="745"/>
      <c r="W187" s="745"/>
      <c r="X187" s="745"/>
      <c r="Y187" s="745"/>
      <c r="Z187" s="745"/>
      <c r="AA187" s="745"/>
      <c r="AB187" s="745"/>
      <c r="AC187" s="745"/>
      <c r="AD187" s="745"/>
      <c r="AE187" s="745"/>
      <c r="AF187" s="745"/>
      <c r="AG187" s="745"/>
      <c r="AH187" s="389"/>
    </row>
    <row r="188" spans="1:34" ht="12.75">
      <c r="A188" s="389"/>
      <c r="B188" s="746"/>
      <c r="C188" s="746"/>
      <c r="D188" s="746"/>
      <c r="E188" s="746"/>
      <c r="F188" s="746"/>
      <c r="G188" s="746"/>
      <c r="H188" s="746"/>
      <c r="I188" s="746"/>
      <c r="J188" s="746"/>
      <c r="K188" s="746"/>
      <c r="L188" s="746"/>
      <c r="M188" s="746"/>
      <c r="N188" s="746"/>
      <c r="O188" s="746"/>
      <c r="P188" s="746"/>
      <c r="Q188" s="746"/>
      <c r="R188" s="746"/>
      <c r="S188" s="746"/>
      <c r="T188" s="746"/>
      <c r="U188" s="746"/>
      <c r="V188" s="746"/>
      <c r="W188" s="746"/>
      <c r="X188" s="746"/>
      <c r="Y188" s="746"/>
      <c r="Z188" s="746"/>
      <c r="AA188" s="746"/>
      <c r="AB188" s="746"/>
      <c r="AC188" s="746"/>
      <c r="AD188" s="746"/>
      <c r="AE188" s="746"/>
      <c r="AF188" s="746"/>
      <c r="AG188" s="746"/>
      <c r="AH188" s="389"/>
    </row>
    <row r="189" spans="1:34" ht="12.75">
      <c r="A189" s="389"/>
      <c r="B189" s="591" t="s">
        <v>217</v>
      </c>
      <c r="C189" s="591"/>
      <c r="D189" s="591"/>
      <c r="E189" s="591"/>
      <c r="F189" s="591"/>
      <c r="G189" s="591"/>
      <c r="H189" s="591"/>
      <c r="I189" s="591"/>
      <c r="J189" s="591"/>
      <c r="K189" s="591"/>
      <c r="L189" s="591" t="s">
        <v>256</v>
      </c>
      <c r="M189" s="591"/>
      <c r="N189" s="591"/>
      <c r="O189" s="591"/>
      <c r="P189" s="591"/>
      <c r="Q189" s="591"/>
      <c r="R189" s="591"/>
      <c r="S189" s="591"/>
      <c r="T189" s="591"/>
      <c r="U189" s="591"/>
      <c r="V189" s="591"/>
      <c r="W189" s="591"/>
      <c r="X189" s="591"/>
      <c r="Y189" s="591"/>
      <c r="Z189" s="591" t="s">
        <v>257</v>
      </c>
      <c r="AA189" s="591"/>
      <c r="AB189" s="591"/>
      <c r="AC189" s="591"/>
      <c r="AD189" s="591"/>
      <c r="AE189" s="591"/>
      <c r="AF189" s="591"/>
      <c r="AG189" s="591"/>
      <c r="AH189" s="389"/>
    </row>
    <row r="190" spans="1:34" ht="18" customHeight="1">
      <c r="A190" s="389"/>
      <c r="B190" s="702"/>
      <c r="C190" s="702"/>
      <c r="D190" s="702"/>
      <c r="E190" s="702"/>
      <c r="F190" s="702"/>
      <c r="G190" s="702"/>
      <c r="H190" s="702"/>
      <c r="I190" s="702"/>
      <c r="J190" s="702"/>
      <c r="K190" s="702"/>
      <c r="L190" s="702"/>
      <c r="M190" s="702"/>
      <c r="N190" s="702"/>
      <c r="O190" s="702"/>
      <c r="P190" s="702"/>
      <c r="Q190" s="702"/>
      <c r="R190" s="702"/>
      <c r="S190" s="702"/>
      <c r="T190" s="702"/>
      <c r="U190" s="702"/>
      <c r="V190" s="702"/>
      <c r="W190" s="702"/>
      <c r="X190" s="702"/>
      <c r="Y190" s="702"/>
      <c r="Z190" s="702"/>
      <c r="AA190" s="702"/>
      <c r="AB190" s="702"/>
      <c r="AC190" s="702"/>
      <c r="AD190" s="702"/>
      <c r="AE190" s="702"/>
      <c r="AF190" s="702"/>
      <c r="AG190" s="702"/>
      <c r="AH190" s="389"/>
    </row>
    <row r="191" spans="1:34" ht="18.75" customHeight="1">
      <c r="A191" s="389"/>
      <c r="B191" s="702"/>
      <c r="C191" s="702"/>
      <c r="D191" s="702"/>
      <c r="E191" s="702"/>
      <c r="F191" s="702"/>
      <c r="G191" s="702"/>
      <c r="H191" s="702"/>
      <c r="I191" s="702"/>
      <c r="J191" s="702"/>
      <c r="K191" s="702"/>
      <c r="L191" s="702"/>
      <c r="M191" s="702"/>
      <c r="N191" s="702"/>
      <c r="O191" s="702"/>
      <c r="P191" s="702"/>
      <c r="Q191" s="702"/>
      <c r="R191" s="702"/>
      <c r="S191" s="702"/>
      <c r="T191" s="702"/>
      <c r="U191" s="702"/>
      <c r="V191" s="702"/>
      <c r="W191" s="702"/>
      <c r="X191" s="702"/>
      <c r="Y191" s="702"/>
      <c r="Z191" s="702"/>
      <c r="AA191" s="702"/>
      <c r="AB191" s="702"/>
      <c r="AC191" s="702"/>
      <c r="AD191" s="702"/>
      <c r="AE191" s="702"/>
      <c r="AF191" s="702"/>
      <c r="AG191" s="702"/>
      <c r="AH191" s="389"/>
    </row>
    <row r="192" spans="1:34" ht="20.25" customHeight="1">
      <c r="A192" s="389"/>
      <c r="B192" s="702"/>
      <c r="C192" s="702"/>
      <c r="D192" s="702"/>
      <c r="E192" s="702"/>
      <c r="F192" s="702"/>
      <c r="G192" s="702"/>
      <c r="H192" s="702"/>
      <c r="I192" s="702"/>
      <c r="J192" s="702"/>
      <c r="K192" s="702"/>
      <c r="L192" s="702"/>
      <c r="M192" s="702"/>
      <c r="N192" s="702"/>
      <c r="O192" s="702"/>
      <c r="P192" s="702"/>
      <c r="Q192" s="702"/>
      <c r="R192" s="702"/>
      <c r="S192" s="702"/>
      <c r="T192" s="702"/>
      <c r="U192" s="702"/>
      <c r="V192" s="702"/>
      <c r="W192" s="702"/>
      <c r="X192" s="702"/>
      <c r="Y192" s="702"/>
      <c r="Z192" s="702"/>
      <c r="AA192" s="702"/>
      <c r="AB192" s="702"/>
      <c r="AC192" s="702"/>
      <c r="AD192" s="702"/>
      <c r="AE192" s="702"/>
      <c r="AF192" s="702"/>
      <c r="AG192" s="702"/>
      <c r="AH192" s="389"/>
    </row>
    <row r="193" spans="1:34" ht="18.75" customHeight="1">
      <c r="A193" s="389"/>
      <c r="B193" s="702"/>
      <c r="C193" s="702"/>
      <c r="D193" s="702"/>
      <c r="E193" s="702"/>
      <c r="F193" s="702"/>
      <c r="G193" s="702"/>
      <c r="H193" s="702"/>
      <c r="I193" s="702"/>
      <c r="J193" s="702"/>
      <c r="K193" s="702"/>
      <c r="L193" s="702"/>
      <c r="M193" s="702"/>
      <c r="N193" s="702"/>
      <c r="O193" s="702"/>
      <c r="P193" s="702"/>
      <c r="Q193" s="702"/>
      <c r="R193" s="702"/>
      <c r="S193" s="702"/>
      <c r="T193" s="702"/>
      <c r="U193" s="702"/>
      <c r="V193" s="702"/>
      <c r="W193" s="702"/>
      <c r="X193" s="702"/>
      <c r="Y193" s="702"/>
      <c r="Z193" s="702"/>
      <c r="AA193" s="702"/>
      <c r="AB193" s="702"/>
      <c r="AC193" s="702"/>
      <c r="AD193" s="702"/>
      <c r="AE193" s="702"/>
      <c r="AF193" s="702"/>
      <c r="AG193" s="702"/>
      <c r="AH193" s="389"/>
    </row>
    <row r="194" spans="1:34" ht="19.5" customHeight="1">
      <c r="A194" s="389"/>
      <c r="B194" s="702"/>
      <c r="C194" s="702"/>
      <c r="D194" s="702"/>
      <c r="E194" s="702"/>
      <c r="F194" s="702"/>
      <c r="G194" s="702"/>
      <c r="H194" s="702"/>
      <c r="I194" s="702"/>
      <c r="J194" s="702"/>
      <c r="K194" s="702"/>
      <c r="L194" s="702"/>
      <c r="M194" s="702"/>
      <c r="N194" s="702"/>
      <c r="O194" s="702"/>
      <c r="P194" s="702"/>
      <c r="Q194" s="702"/>
      <c r="R194" s="702"/>
      <c r="S194" s="702"/>
      <c r="T194" s="702"/>
      <c r="U194" s="702"/>
      <c r="V194" s="702"/>
      <c r="W194" s="702"/>
      <c r="X194" s="702"/>
      <c r="Y194" s="702"/>
      <c r="Z194" s="702"/>
      <c r="AA194" s="702"/>
      <c r="AB194" s="702"/>
      <c r="AC194" s="702"/>
      <c r="AD194" s="702"/>
      <c r="AE194" s="702"/>
      <c r="AF194" s="702"/>
      <c r="AG194" s="702"/>
      <c r="AH194" s="389"/>
    </row>
    <row r="195" spans="1:34" ht="12.75">
      <c r="A195" s="389"/>
      <c r="B195" s="377"/>
      <c r="C195" s="377"/>
      <c r="D195" s="377"/>
      <c r="E195" s="377"/>
      <c r="F195" s="377"/>
      <c r="G195" s="377"/>
      <c r="H195" s="377"/>
      <c r="I195" s="377"/>
      <c r="J195" s="377"/>
      <c r="K195" s="37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377"/>
      <c r="AB195" s="377"/>
      <c r="AC195" s="377"/>
      <c r="AD195" s="377"/>
      <c r="AE195" s="377"/>
      <c r="AF195" s="377"/>
      <c r="AG195" s="377"/>
      <c r="AH195" s="389"/>
    </row>
    <row r="196" spans="1:34" ht="12.75">
      <c r="A196" s="389"/>
      <c r="B196" s="389" t="s">
        <v>251</v>
      </c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439"/>
      <c r="P196" s="389" t="s">
        <v>218</v>
      </c>
      <c r="Q196" s="389"/>
      <c r="R196" s="389"/>
      <c r="S196" s="389"/>
      <c r="T196" s="389"/>
      <c r="U196" s="439"/>
      <c r="V196" s="389" t="s">
        <v>219</v>
      </c>
      <c r="W196" s="389"/>
      <c r="X196" s="389"/>
      <c r="Y196" s="389"/>
      <c r="Z196" s="389"/>
      <c r="AA196" s="389"/>
      <c r="AB196" s="389"/>
      <c r="AC196" s="389"/>
      <c r="AD196" s="389"/>
      <c r="AE196" s="389"/>
      <c r="AF196" s="389"/>
      <c r="AG196" s="389"/>
      <c r="AH196" s="389"/>
    </row>
    <row r="197" spans="1:34" ht="12.75">
      <c r="A197" s="389"/>
      <c r="B197" s="389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89"/>
      <c r="AE197" s="389"/>
      <c r="AF197" s="389"/>
      <c r="AG197" s="389"/>
      <c r="AH197" s="389"/>
    </row>
    <row r="198" spans="1:34" ht="12.75">
      <c r="A198" s="389"/>
      <c r="B198" s="668" t="s">
        <v>250</v>
      </c>
      <c r="C198" s="668"/>
      <c r="D198" s="668"/>
      <c r="E198" s="668"/>
      <c r="F198" s="668"/>
      <c r="G198" s="668"/>
      <c r="H198" s="668"/>
      <c r="I198" s="668"/>
      <c r="J198" s="668"/>
      <c r="K198" s="668"/>
      <c r="L198" s="668"/>
      <c r="M198" s="668"/>
      <c r="N198" s="668"/>
      <c r="O198" s="668"/>
      <c r="P198" s="668"/>
      <c r="Q198" s="668"/>
      <c r="R198" s="668"/>
      <c r="S198" s="668"/>
      <c r="T198" s="668"/>
      <c r="U198" s="668"/>
      <c r="V198" s="668"/>
      <c r="W198" s="668"/>
      <c r="X198" s="668"/>
      <c r="Y198" s="668"/>
      <c r="Z198" s="668"/>
      <c r="AA198" s="668"/>
      <c r="AB198" s="668"/>
      <c r="AC198" s="668"/>
      <c r="AD198" s="668"/>
      <c r="AE198" s="668"/>
      <c r="AF198" s="668"/>
      <c r="AG198" s="668"/>
      <c r="AH198" s="389"/>
    </row>
    <row r="199" spans="1:34" ht="12.75" customHeight="1">
      <c r="A199" s="389"/>
      <c r="B199" s="747" t="s">
        <v>252</v>
      </c>
      <c r="C199" s="747"/>
      <c r="D199" s="747"/>
      <c r="E199" s="747"/>
      <c r="F199" s="747"/>
      <c r="G199" s="747"/>
      <c r="H199" s="747"/>
      <c r="I199" s="747"/>
      <c r="J199" s="747"/>
      <c r="K199" s="747" t="s">
        <v>253</v>
      </c>
      <c r="L199" s="747"/>
      <c r="M199" s="747"/>
      <c r="N199" s="747"/>
      <c r="O199" s="747"/>
      <c r="P199" s="747"/>
      <c r="Q199" s="747"/>
      <c r="R199" s="747"/>
      <c r="S199" s="747"/>
      <c r="T199" s="747"/>
      <c r="U199" s="747"/>
      <c r="V199" s="747"/>
      <c r="W199" s="747"/>
      <c r="X199" s="747"/>
      <c r="Y199" s="747" t="s">
        <v>254</v>
      </c>
      <c r="Z199" s="747"/>
      <c r="AA199" s="747"/>
      <c r="AB199" s="747"/>
      <c r="AC199" s="747"/>
      <c r="AD199" s="747"/>
      <c r="AE199" s="747"/>
      <c r="AF199" s="747"/>
      <c r="AG199" s="747"/>
      <c r="AH199" s="389"/>
    </row>
    <row r="200" spans="1:34" ht="12.75">
      <c r="A200" s="389"/>
      <c r="B200" s="747"/>
      <c r="C200" s="747"/>
      <c r="D200" s="747"/>
      <c r="E200" s="747"/>
      <c r="F200" s="747"/>
      <c r="G200" s="747"/>
      <c r="H200" s="747"/>
      <c r="I200" s="747"/>
      <c r="J200" s="747"/>
      <c r="K200" s="747"/>
      <c r="L200" s="747"/>
      <c r="M200" s="747"/>
      <c r="N200" s="747"/>
      <c r="O200" s="747"/>
      <c r="P200" s="747"/>
      <c r="Q200" s="747"/>
      <c r="R200" s="747"/>
      <c r="S200" s="747"/>
      <c r="T200" s="747"/>
      <c r="U200" s="747"/>
      <c r="V200" s="747"/>
      <c r="W200" s="747"/>
      <c r="X200" s="747"/>
      <c r="Y200" s="747"/>
      <c r="Z200" s="747"/>
      <c r="AA200" s="747"/>
      <c r="AB200" s="747"/>
      <c r="AC200" s="747"/>
      <c r="AD200" s="747"/>
      <c r="AE200" s="747"/>
      <c r="AF200" s="747"/>
      <c r="AG200" s="747"/>
      <c r="AH200" s="389"/>
    </row>
    <row r="201" spans="1:34" ht="12.75">
      <c r="A201" s="389"/>
      <c r="B201" s="702"/>
      <c r="C201" s="702"/>
      <c r="D201" s="702"/>
      <c r="E201" s="702"/>
      <c r="F201" s="702"/>
      <c r="G201" s="702"/>
      <c r="H201" s="702"/>
      <c r="I201" s="702"/>
      <c r="J201" s="702"/>
      <c r="K201" s="702"/>
      <c r="L201" s="702"/>
      <c r="M201" s="702"/>
      <c r="N201" s="702"/>
      <c r="O201" s="702"/>
      <c r="P201" s="702"/>
      <c r="Q201" s="702"/>
      <c r="R201" s="702"/>
      <c r="S201" s="702"/>
      <c r="T201" s="702"/>
      <c r="U201" s="702"/>
      <c r="V201" s="702"/>
      <c r="W201" s="702"/>
      <c r="X201" s="702"/>
      <c r="Y201" s="702"/>
      <c r="Z201" s="702"/>
      <c r="AA201" s="702"/>
      <c r="AB201" s="702"/>
      <c r="AC201" s="702"/>
      <c r="AD201" s="702"/>
      <c r="AE201" s="702"/>
      <c r="AF201" s="702"/>
      <c r="AG201" s="702"/>
      <c r="AH201" s="389"/>
    </row>
    <row r="202" spans="1:34" ht="13.5" customHeight="1">
      <c r="A202" s="389"/>
      <c r="B202" s="702"/>
      <c r="C202" s="702"/>
      <c r="D202" s="702"/>
      <c r="E202" s="702"/>
      <c r="F202" s="702"/>
      <c r="G202" s="702"/>
      <c r="H202" s="702"/>
      <c r="I202" s="702"/>
      <c r="J202" s="702"/>
      <c r="K202" s="702"/>
      <c r="L202" s="702"/>
      <c r="M202" s="702"/>
      <c r="N202" s="702"/>
      <c r="O202" s="702"/>
      <c r="P202" s="702"/>
      <c r="Q202" s="702"/>
      <c r="R202" s="702"/>
      <c r="S202" s="702"/>
      <c r="T202" s="702"/>
      <c r="U202" s="702"/>
      <c r="V202" s="702"/>
      <c r="W202" s="702"/>
      <c r="X202" s="702"/>
      <c r="Y202" s="702"/>
      <c r="Z202" s="702"/>
      <c r="AA202" s="702"/>
      <c r="AB202" s="702"/>
      <c r="AC202" s="702"/>
      <c r="AD202" s="702"/>
      <c r="AE202" s="702"/>
      <c r="AF202" s="702"/>
      <c r="AG202" s="702"/>
      <c r="AH202" s="389"/>
    </row>
    <row r="203" spans="1:34" ht="12.75">
      <c r="A203" s="389"/>
      <c r="B203" s="702"/>
      <c r="C203" s="702"/>
      <c r="D203" s="702"/>
      <c r="E203" s="702"/>
      <c r="F203" s="702"/>
      <c r="G203" s="702"/>
      <c r="H203" s="702"/>
      <c r="I203" s="702"/>
      <c r="J203" s="702"/>
      <c r="K203" s="702"/>
      <c r="L203" s="702"/>
      <c r="M203" s="702"/>
      <c r="N203" s="702"/>
      <c r="O203" s="702"/>
      <c r="P203" s="702"/>
      <c r="Q203" s="702"/>
      <c r="R203" s="702"/>
      <c r="S203" s="702"/>
      <c r="T203" s="702"/>
      <c r="U203" s="702"/>
      <c r="V203" s="702"/>
      <c r="W203" s="702"/>
      <c r="X203" s="702"/>
      <c r="Y203" s="702"/>
      <c r="Z203" s="702"/>
      <c r="AA203" s="702"/>
      <c r="AB203" s="702"/>
      <c r="AC203" s="702"/>
      <c r="AD203" s="702"/>
      <c r="AE203" s="702"/>
      <c r="AF203" s="702"/>
      <c r="AG203" s="702"/>
      <c r="AH203" s="389"/>
    </row>
    <row r="204" spans="1:34" ht="12.75">
      <c r="A204" s="389"/>
      <c r="B204" s="702"/>
      <c r="C204" s="702"/>
      <c r="D204" s="702"/>
      <c r="E204" s="702"/>
      <c r="F204" s="702"/>
      <c r="G204" s="702"/>
      <c r="H204" s="702"/>
      <c r="I204" s="702"/>
      <c r="J204" s="702"/>
      <c r="K204" s="702"/>
      <c r="L204" s="702"/>
      <c r="M204" s="702"/>
      <c r="N204" s="702"/>
      <c r="O204" s="702"/>
      <c r="P204" s="702"/>
      <c r="Q204" s="702"/>
      <c r="R204" s="702"/>
      <c r="S204" s="702"/>
      <c r="T204" s="702"/>
      <c r="U204" s="702"/>
      <c r="V204" s="702"/>
      <c r="W204" s="702"/>
      <c r="X204" s="702"/>
      <c r="Y204" s="702"/>
      <c r="Z204" s="702"/>
      <c r="AA204" s="702"/>
      <c r="AB204" s="702"/>
      <c r="AC204" s="702"/>
      <c r="AD204" s="702"/>
      <c r="AE204" s="702"/>
      <c r="AF204" s="702"/>
      <c r="AG204" s="702"/>
      <c r="AH204" s="389"/>
    </row>
    <row r="205" spans="1:34" ht="12.75">
      <c r="A205" s="389"/>
      <c r="B205" s="702"/>
      <c r="C205" s="702"/>
      <c r="D205" s="702"/>
      <c r="E205" s="702"/>
      <c r="F205" s="702"/>
      <c r="G205" s="702"/>
      <c r="H205" s="702"/>
      <c r="I205" s="702"/>
      <c r="J205" s="702"/>
      <c r="K205" s="702"/>
      <c r="L205" s="702"/>
      <c r="M205" s="702"/>
      <c r="N205" s="702"/>
      <c r="O205" s="702"/>
      <c r="P205" s="702"/>
      <c r="Q205" s="702"/>
      <c r="R205" s="702"/>
      <c r="S205" s="702"/>
      <c r="T205" s="702"/>
      <c r="U205" s="702"/>
      <c r="V205" s="702"/>
      <c r="W205" s="702"/>
      <c r="X205" s="702"/>
      <c r="Y205" s="702"/>
      <c r="Z205" s="702"/>
      <c r="AA205" s="702"/>
      <c r="AB205" s="702"/>
      <c r="AC205" s="702"/>
      <c r="AD205" s="702"/>
      <c r="AE205" s="702"/>
      <c r="AF205" s="702"/>
      <c r="AG205" s="702"/>
      <c r="AH205" s="389"/>
    </row>
    <row r="206" spans="1:34" ht="12.75">
      <c r="A206" s="389"/>
      <c r="B206" s="702"/>
      <c r="C206" s="702"/>
      <c r="D206" s="702"/>
      <c r="E206" s="702"/>
      <c r="F206" s="702"/>
      <c r="G206" s="702"/>
      <c r="H206" s="702"/>
      <c r="I206" s="702"/>
      <c r="J206" s="702"/>
      <c r="K206" s="702"/>
      <c r="L206" s="702"/>
      <c r="M206" s="702"/>
      <c r="N206" s="702"/>
      <c r="O206" s="702"/>
      <c r="P206" s="702"/>
      <c r="Q206" s="702"/>
      <c r="R206" s="702"/>
      <c r="S206" s="702"/>
      <c r="T206" s="702"/>
      <c r="U206" s="702"/>
      <c r="V206" s="702"/>
      <c r="W206" s="702"/>
      <c r="X206" s="702"/>
      <c r="Y206" s="702"/>
      <c r="Z206" s="702"/>
      <c r="AA206" s="702"/>
      <c r="AB206" s="702"/>
      <c r="AC206" s="702"/>
      <c r="AD206" s="702"/>
      <c r="AE206" s="702"/>
      <c r="AF206" s="702"/>
      <c r="AG206" s="702"/>
      <c r="AH206" s="389"/>
    </row>
    <row r="207" spans="1:34" ht="12.75">
      <c r="A207" s="389"/>
      <c r="B207" s="702"/>
      <c r="C207" s="702"/>
      <c r="D207" s="702"/>
      <c r="E207" s="702"/>
      <c r="F207" s="702"/>
      <c r="G207" s="702"/>
      <c r="H207" s="702"/>
      <c r="I207" s="702"/>
      <c r="J207" s="702"/>
      <c r="K207" s="702"/>
      <c r="L207" s="702"/>
      <c r="M207" s="702"/>
      <c r="N207" s="702"/>
      <c r="O207" s="702"/>
      <c r="P207" s="702"/>
      <c r="Q207" s="702"/>
      <c r="R207" s="702"/>
      <c r="S207" s="702"/>
      <c r="T207" s="702"/>
      <c r="U207" s="702"/>
      <c r="V207" s="702"/>
      <c r="W207" s="702"/>
      <c r="X207" s="702"/>
      <c r="Y207" s="702"/>
      <c r="Z207" s="702"/>
      <c r="AA207" s="702"/>
      <c r="AB207" s="702"/>
      <c r="AC207" s="702"/>
      <c r="AD207" s="702"/>
      <c r="AE207" s="702"/>
      <c r="AF207" s="702"/>
      <c r="AG207" s="702"/>
      <c r="AH207" s="389"/>
    </row>
    <row r="208" spans="1:34" ht="12.75">
      <c r="A208" s="389"/>
      <c r="B208" s="702"/>
      <c r="C208" s="702"/>
      <c r="D208" s="702"/>
      <c r="E208" s="702"/>
      <c r="F208" s="702"/>
      <c r="G208" s="702"/>
      <c r="H208" s="702"/>
      <c r="I208" s="702"/>
      <c r="J208" s="702"/>
      <c r="K208" s="702"/>
      <c r="L208" s="702"/>
      <c r="M208" s="702"/>
      <c r="N208" s="702"/>
      <c r="O208" s="702"/>
      <c r="P208" s="702"/>
      <c r="Q208" s="702"/>
      <c r="R208" s="702"/>
      <c r="S208" s="702"/>
      <c r="T208" s="702"/>
      <c r="U208" s="702"/>
      <c r="V208" s="702"/>
      <c r="W208" s="702"/>
      <c r="X208" s="702"/>
      <c r="Y208" s="702"/>
      <c r="Z208" s="702"/>
      <c r="AA208" s="702"/>
      <c r="AB208" s="702"/>
      <c r="AC208" s="702"/>
      <c r="AD208" s="702"/>
      <c r="AE208" s="702"/>
      <c r="AF208" s="702"/>
      <c r="AG208" s="702"/>
      <c r="AH208" s="389"/>
    </row>
    <row r="209" spans="1:34" ht="12.75">
      <c r="A209" s="389"/>
      <c r="B209" s="702"/>
      <c r="C209" s="702"/>
      <c r="D209" s="702"/>
      <c r="E209" s="702"/>
      <c r="F209" s="702"/>
      <c r="G209" s="702"/>
      <c r="H209" s="702"/>
      <c r="I209" s="702"/>
      <c r="J209" s="702"/>
      <c r="K209" s="702"/>
      <c r="L209" s="702"/>
      <c r="M209" s="702"/>
      <c r="N209" s="702"/>
      <c r="O209" s="702"/>
      <c r="P209" s="702"/>
      <c r="Q209" s="702"/>
      <c r="R209" s="702"/>
      <c r="S209" s="702"/>
      <c r="T209" s="702"/>
      <c r="U209" s="702"/>
      <c r="V209" s="702"/>
      <c r="W209" s="702"/>
      <c r="X209" s="702"/>
      <c r="Y209" s="702"/>
      <c r="Z209" s="702"/>
      <c r="AA209" s="702"/>
      <c r="AB209" s="702"/>
      <c r="AC209" s="702"/>
      <c r="AD209" s="702"/>
      <c r="AE209" s="702"/>
      <c r="AF209" s="702"/>
      <c r="AG209" s="702"/>
      <c r="AH209" s="389"/>
    </row>
    <row r="210" spans="1:34" ht="12.75">
      <c r="A210" s="389"/>
      <c r="B210" s="389"/>
      <c r="C210" s="389"/>
      <c r="D210" s="389"/>
      <c r="E210" s="389"/>
      <c r="F210" s="389"/>
      <c r="G210" s="389"/>
      <c r="H210" s="389"/>
      <c r="I210" s="389"/>
      <c r="J210" s="389"/>
      <c r="K210" s="389"/>
      <c r="L210" s="389"/>
      <c r="M210" s="389"/>
      <c r="N210" s="389"/>
      <c r="O210" s="389"/>
      <c r="P210" s="389"/>
      <c r="Q210" s="389"/>
      <c r="R210" s="389"/>
      <c r="S210" s="389"/>
      <c r="T210" s="389"/>
      <c r="U210" s="389"/>
      <c r="V210" s="389"/>
      <c r="W210" s="389"/>
      <c r="X210" s="389"/>
      <c r="Y210" s="389"/>
      <c r="Z210" s="389"/>
      <c r="AA210" s="389"/>
      <c r="AB210" s="389"/>
      <c r="AC210" s="389"/>
      <c r="AD210" s="389"/>
      <c r="AE210" s="389"/>
      <c r="AF210" s="389"/>
      <c r="AG210" s="389"/>
      <c r="AH210" s="389"/>
    </row>
    <row r="211" spans="1:38" s="367" customFormat="1" ht="24" customHeight="1" hidden="1">
      <c r="A211" s="434"/>
      <c r="B211" s="410" t="s">
        <v>580</v>
      </c>
      <c r="C211" s="411"/>
      <c r="D211" s="412"/>
      <c r="E211" s="411"/>
      <c r="F211" s="763"/>
      <c r="G211" s="764"/>
      <c r="H211" s="764"/>
      <c r="I211" s="764"/>
      <c r="J211" s="764"/>
      <c r="K211" s="764"/>
      <c r="L211" s="764"/>
      <c r="M211" s="764"/>
      <c r="N211" s="764"/>
      <c r="O211" s="764"/>
      <c r="P211" s="764"/>
      <c r="Q211" s="764"/>
      <c r="R211" s="764"/>
      <c r="S211" s="764"/>
      <c r="T211" s="764"/>
      <c r="U211" s="764"/>
      <c r="V211" s="764"/>
      <c r="W211" s="764"/>
      <c r="X211" s="764"/>
      <c r="Y211" s="764"/>
      <c r="Z211" s="764"/>
      <c r="AA211" s="764"/>
      <c r="AB211" s="764"/>
      <c r="AC211" s="764"/>
      <c r="AD211" s="764"/>
      <c r="AE211" s="764"/>
      <c r="AF211" s="764"/>
      <c r="AG211" s="765"/>
      <c r="AH211" s="411"/>
      <c r="AI211" s="370"/>
      <c r="AJ211" s="371"/>
      <c r="AK211" s="365"/>
      <c r="AL211" s="366"/>
    </row>
    <row r="212" spans="1:38" s="367" customFormat="1" ht="14.25" customHeight="1" hidden="1">
      <c r="A212" s="434"/>
      <c r="B212" s="411"/>
      <c r="C212" s="411"/>
      <c r="D212" s="412"/>
      <c r="E212" s="411"/>
      <c r="F212" s="411"/>
      <c r="G212" s="411"/>
      <c r="H212" s="411"/>
      <c r="I212" s="411"/>
      <c r="J212" s="411"/>
      <c r="K212" s="411"/>
      <c r="L212" s="411"/>
      <c r="M212" s="411"/>
      <c r="N212" s="412"/>
      <c r="O212" s="413" t="s">
        <v>579</v>
      </c>
      <c r="P212" s="411"/>
      <c r="Q212" s="411"/>
      <c r="R212" s="411"/>
      <c r="S212" s="412"/>
      <c r="T212" s="411"/>
      <c r="U212" s="411"/>
      <c r="V212" s="412"/>
      <c r="W212" s="411"/>
      <c r="X212" s="411"/>
      <c r="Y212" s="411"/>
      <c r="Z212" s="411"/>
      <c r="AA212" s="411"/>
      <c r="AB212" s="411"/>
      <c r="AC212" s="411"/>
      <c r="AD212" s="411"/>
      <c r="AE212" s="411"/>
      <c r="AF212" s="411"/>
      <c r="AG212" s="414"/>
      <c r="AH212" s="411"/>
      <c r="AI212" s="370"/>
      <c r="AJ212" s="371"/>
      <c r="AK212" s="365"/>
      <c r="AL212" s="366"/>
    </row>
    <row r="213" spans="1:38" s="367" customFormat="1" ht="69" customHeight="1" hidden="1">
      <c r="A213" s="434"/>
      <c r="B213" s="701" t="s">
        <v>717</v>
      </c>
      <c r="C213" s="736"/>
      <c r="D213" s="736"/>
      <c r="E213" s="736"/>
      <c r="F213" s="736"/>
      <c r="G213" s="736"/>
      <c r="H213" s="736"/>
      <c r="I213" s="736"/>
      <c r="J213" s="736"/>
      <c r="K213" s="736"/>
      <c r="L213" s="736"/>
      <c r="M213" s="736"/>
      <c r="N213" s="736"/>
      <c r="O213" s="736"/>
      <c r="P213" s="736"/>
      <c r="Q213" s="736"/>
      <c r="R213" s="736"/>
      <c r="S213" s="736"/>
      <c r="T213" s="736"/>
      <c r="U213" s="736"/>
      <c r="V213" s="736"/>
      <c r="W213" s="736"/>
      <c r="X213" s="736"/>
      <c r="Y213" s="736"/>
      <c r="Z213" s="736"/>
      <c r="AA213" s="736"/>
      <c r="AB213" s="736"/>
      <c r="AC213" s="736"/>
      <c r="AD213" s="736"/>
      <c r="AE213" s="736"/>
      <c r="AF213" s="736"/>
      <c r="AG213" s="736"/>
      <c r="AH213" s="411"/>
      <c r="AI213" s="370"/>
      <c r="AJ213" s="372"/>
      <c r="AK213" s="368"/>
      <c r="AL213" s="366"/>
    </row>
    <row r="214" spans="1:38" s="367" customFormat="1" ht="36" customHeight="1" hidden="1">
      <c r="A214" s="434"/>
      <c r="B214" s="701" t="s">
        <v>595</v>
      </c>
      <c r="C214" s="701"/>
      <c r="D214" s="701"/>
      <c r="E214" s="701"/>
      <c r="F214" s="701"/>
      <c r="G214" s="701"/>
      <c r="H214" s="701"/>
      <c r="I214" s="701"/>
      <c r="J214" s="701"/>
      <c r="K214" s="701"/>
      <c r="L214" s="701"/>
      <c r="M214" s="701"/>
      <c r="N214" s="701"/>
      <c r="O214" s="701"/>
      <c r="P214" s="701"/>
      <c r="Q214" s="701"/>
      <c r="R214" s="701"/>
      <c r="S214" s="701"/>
      <c r="T214" s="701"/>
      <c r="U214" s="701"/>
      <c r="V214" s="701"/>
      <c r="W214" s="701"/>
      <c r="X214" s="701"/>
      <c r="Y214" s="701"/>
      <c r="Z214" s="701"/>
      <c r="AA214" s="701"/>
      <c r="AB214" s="701"/>
      <c r="AC214" s="701"/>
      <c r="AD214" s="701"/>
      <c r="AE214" s="701"/>
      <c r="AF214" s="701"/>
      <c r="AG214" s="701"/>
      <c r="AH214" s="411"/>
      <c r="AI214" s="370"/>
      <c r="AJ214" s="372"/>
      <c r="AK214" s="368"/>
      <c r="AL214" s="366"/>
    </row>
    <row r="215" spans="1:38" s="367" customFormat="1" ht="34.5" customHeight="1" hidden="1">
      <c r="A215" s="434"/>
      <c r="B215" s="701" t="s">
        <v>596</v>
      </c>
      <c r="C215" s="701"/>
      <c r="D215" s="701"/>
      <c r="E215" s="701"/>
      <c r="F215" s="701"/>
      <c r="G215" s="701"/>
      <c r="H215" s="701"/>
      <c r="I215" s="701"/>
      <c r="J215" s="701"/>
      <c r="K215" s="701"/>
      <c r="L215" s="701"/>
      <c r="M215" s="701"/>
      <c r="N215" s="701"/>
      <c r="O215" s="701"/>
      <c r="P215" s="701"/>
      <c r="Q215" s="701"/>
      <c r="R215" s="701"/>
      <c r="S215" s="701"/>
      <c r="T215" s="701"/>
      <c r="U215" s="701"/>
      <c r="V215" s="701"/>
      <c r="W215" s="701"/>
      <c r="X215" s="701"/>
      <c r="Y215" s="701"/>
      <c r="Z215" s="701"/>
      <c r="AA215" s="701"/>
      <c r="AB215" s="701"/>
      <c r="AC215" s="701"/>
      <c r="AD215" s="701"/>
      <c r="AE215" s="701"/>
      <c r="AF215" s="701"/>
      <c r="AG215" s="701"/>
      <c r="AH215" s="411"/>
      <c r="AI215" s="370"/>
      <c r="AJ215" s="372"/>
      <c r="AK215" s="368"/>
      <c r="AL215" s="366"/>
    </row>
    <row r="216" spans="1:38" s="367" customFormat="1" ht="69.75" customHeight="1" hidden="1">
      <c r="A216" s="434"/>
      <c r="B216" s="701" t="s">
        <v>597</v>
      </c>
      <c r="C216" s="701"/>
      <c r="D216" s="701"/>
      <c r="E216" s="701"/>
      <c r="F216" s="701"/>
      <c r="G216" s="701"/>
      <c r="H216" s="701"/>
      <c r="I216" s="701"/>
      <c r="J216" s="701"/>
      <c r="K216" s="701"/>
      <c r="L216" s="701"/>
      <c r="M216" s="701"/>
      <c r="N216" s="701"/>
      <c r="O216" s="701"/>
      <c r="P216" s="701"/>
      <c r="Q216" s="701"/>
      <c r="R216" s="701"/>
      <c r="S216" s="701"/>
      <c r="T216" s="701"/>
      <c r="U216" s="701"/>
      <c r="V216" s="701"/>
      <c r="W216" s="701"/>
      <c r="X216" s="701"/>
      <c r="Y216" s="701"/>
      <c r="Z216" s="701"/>
      <c r="AA216" s="701"/>
      <c r="AB216" s="701"/>
      <c r="AC216" s="701"/>
      <c r="AD216" s="701"/>
      <c r="AE216" s="701"/>
      <c r="AF216" s="701"/>
      <c r="AG216" s="701"/>
      <c r="AH216" s="411"/>
      <c r="AI216" s="370"/>
      <c r="AJ216" s="372"/>
      <c r="AK216" s="368"/>
      <c r="AL216" s="366"/>
    </row>
    <row r="217" spans="1:38" s="367" customFormat="1" ht="23.25" customHeight="1" hidden="1">
      <c r="A217" s="434"/>
      <c r="B217" s="701" t="s">
        <v>598</v>
      </c>
      <c r="C217" s="701"/>
      <c r="D217" s="701"/>
      <c r="E217" s="701"/>
      <c r="F217" s="701"/>
      <c r="G217" s="701"/>
      <c r="H217" s="701"/>
      <c r="I217" s="701"/>
      <c r="J217" s="701"/>
      <c r="K217" s="701"/>
      <c r="L217" s="701"/>
      <c r="M217" s="701"/>
      <c r="N217" s="701"/>
      <c r="O217" s="701"/>
      <c r="P217" s="701"/>
      <c r="Q217" s="701"/>
      <c r="R217" s="701"/>
      <c r="S217" s="701"/>
      <c r="T217" s="701"/>
      <c r="U217" s="701"/>
      <c r="V217" s="701"/>
      <c r="W217" s="701"/>
      <c r="X217" s="701"/>
      <c r="Y217" s="701"/>
      <c r="Z217" s="701"/>
      <c r="AA217" s="701"/>
      <c r="AB217" s="701"/>
      <c r="AC217" s="701"/>
      <c r="AD217" s="701"/>
      <c r="AE217" s="701"/>
      <c r="AF217" s="701"/>
      <c r="AG217" s="701"/>
      <c r="AH217" s="411"/>
      <c r="AI217" s="370"/>
      <c r="AJ217" s="372"/>
      <c r="AK217" s="368"/>
      <c r="AL217" s="366"/>
    </row>
    <row r="218" spans="1:38" s="367" customFormat="1" ht="24.75" customHeight="1" hidden="1">
      <c r="A218" s="434"/>
      <c r="B218" s="701" t="s">
        <v>599</v>
      </c>
      <c r="C218" s="701"/>
      <c r="D218" s="701"/>
      <c r="E218" s="701"/>
      <c r="F218" s="701"/>
      <c r="G218" s="701"/>
      <c r="H218" s="701"/>
      <c r="I218" s="701"/>
      <c r="J218" s="701"/>
      <c r="K218" s="701"/>
      <c r="L218" s="701"/>
      <c r="M218" s="701"/>
      <c r="N218" s="701"/>
      <c r="O218" s="701"/>
      <c r="P218" s="701"/>
      <c r="Q218" s="701"/>
      <c r="R218" s="701"/>
      <c r="S218" s="701"/>
      <c r="T218" s="701"/>
      <c r="U218" s="701"/>
      <c r="V218" s="701"/>
      <c r="W218" s="701"/>
      <c r="X218" s="701"/>
      <c r="Y218" s="701"/>
      <c r="Z218" s="701"/>
      <c r="AA218" s="701"/>
      <c r="AB218" s="701"/>
      <c r="AC218" s="701"/>
      <c r="AD218" s="701"/>
      <c r="AE218" s="701"/>
      <c r="AF218" s="701"/>
      <c r="AG218" s="701"/>
      <c r="AH218" s="411"/>
      <c r="AI218" s="370"/>
      <c r="AJ218" s="372"/>
      <c r="AK218" s="368"/>
      <c r="AL218" s="366"/>
    </row>
    <row r="219" spans="1:38" s="367" customFormat="1" ht="44.25" customHeight="1" hidden="1">
      <c r="A219" s="434"/>
      <c r="B219" s="701" t="s">
        <v>603</v>
      </c>
      <c r="C219" s="701"/>
      <c r="D219" s="701"/>
      <c r="E219" s="701"/>
      <c r="F219" s="701"/>
      <c r="G219" s="701"/>
      <c r="H219" s="701"/>
      <c r="I219" s="701"/>
      <c r="J219" s="701"/>
      <c r="K219" s="701"/>
      <c r="L219" s="701"/>
      <c r="M219" s="701"/>
      <c r="N219" s="701"/>
      <c r="O219" s="701"/>
      <c r="P219" s="701"/>
      <c r="Q219" s="701"/>
      <c r="R219" s="701"/>
      <c r="S219" s="701"/>
      <c r="T219" s="701"/>
      <c r="U219" s="701"/>
      <c r="V219" s="701"/>
      <c r="W219" s="701"/>
      <c r="X219" s="701"/>
      <c r="Y219" s="701"/>
      <c r="Z219" s="701"/>
      <c r="AA219" s="701"/>
      <c r="AB219" s="701"/>
      <c r="AC219" s="701"/>
      <c r="AD219" s="701"/>
      <c r="AE219" s="701"/>
      <c r="AF219" s="701"/>
      <c r="AG219" s="701"/>
      <c r="AH219" s="411"/>
      <c r="AI219" s="370"/>
      <c r="AJ219" s="372"/>
      <c r="AK219" s="368"/>
      <c r="AL219" s="366"/>
    </row>
    <row r="220" spans="1:38" s="367" customFormat="1" ht="40.5" customHeight="1" hidden="1">
      <c r="A220" s="434"/>
      <c r="B220" s="696" t="s">
        <v>600</v>
      </c>
      <c r="C220" s="696"/>
      <c r="D220" s="696"/>
      <c r="E220" s="696"/>
      <c r="F220" s="696"/>
      <c r="G220" s="696"/>
      <c r="H220" s="696"/>
      <c r="I220" s="696"/>
      <c r="J220" s="696"/>
      <c r="K220" s="696"/>
      <c r="L220" s="696"/>
      <c r="M220" s="696"/>
      <c r="N220" s="696"/>
      <c r="O220" s="696"/>
      <c r="P220" s="696"/>
      <c r="Q220" s="696"/>
      <c r="R220" s="696"/>
      <c r="S220" s="696"/>
      <c r="T220" s="696"/>
      <c r="U220" s="696"/>
      <c r="V220" s="696"/>
      <c r="W220" s="696"/>
      <c r="X220" s="696"/>
      <c r="Y220" s="696"/>
      <c r="Z220" s="696"/>
      <c r="AA220" s="696"/>
      <c r="AB220" s="696"/>
      <c r="AC220" s="696"/>
      <c r="AD220" s="696"/>
      <c r="AE220" s="696"/>
      <c r="AF220" s="696"/>
      <c r="AG220" s="696"/>
      <c r="AH220" s="411"/>
      <c r="AI220" s="370"/>
      <c r="AJ220" s="372"/>
      <c r="AK220" s="368"/>
      <c r="AL220" s="366"/>
    </row>
    <row r="221" spans="1:34" ht="48" customHeight="1" hidden="1">
      <c r="A221" s="389"/>
      <c r="B221" s="697" t="s">
        <v>602</v>
      </c>
      <c r="C221" s="698"/>
      <c r="D221" s="698"/>
      <c r="E221" s="698"/>
      <c r="F221" s="698"/>
      <c r="G221" s="698"/>
      <c r="H221" s="698"/>
      <c r="I221" s="698"/>
      <c r="J221" s="698"/>
      <c r="K221" s="698"/>
      <c r="L221" s="698"/>
      <c r="M221" s="698"/>
      <c r="N221" s="698"/>
      <c r="O221" s="698"/>
      <c r="P221" s="698"/>
      <c r="Q221" s="698"/>
      <c r="R221" s="698"/>
      <c r="S221" s="698"/>
      <c r="T221" s="698"/>
      <c r="U221" s="698"/>
      <c r="V221" s="698"/>
      <c r="W221" s="698"/>
      <c r="X221" s="698"/>
      <c r="Y221" s="698"/>
      <c r="Z221" s="698"/>
      <c r="AA221" s="698"/>
      <c r="AB221" s="698"/>
      <c r="AC221" s="698"/>
      <c r="AD221" s="698"/>
      <c r="AE221" s="698"/>
      <c r="AF221" s="698"/>
      <c r="AG221" s="698"/>
      <c r="AH221" s="389"/>
    </row>
    <row r="222" spans="1:34" ht="45.75" customHeight="1" hidden="1">
      <c r="A222" s="389"/>
      <c r="B222" s="697" t="s">
        <v>601</v>
      </c>
      <c r="C222" s="698"/>
      <c r="D222" s="698"/>
      <c r="E222" s="698"/>
      <c r="F222" s="698"/>
      <c r="G222" s="698"/>
      <c r="H222" s="698"/>
      <c r="I222" s="698"/>
      <c r="J222" s="698"/>
      <c r="K222" s="698"/>
      <c r="L222" s="698"/>
      <c r="M222" s="698"/>
      <c r="N222" s="698"/>
      <c r="O222" s="698"/>
      <c r="P222" s="698"/>
      <c r="Q222" s="698"/>
      <c r="R222" s="698"/>
      <c r="S222" s="698"/>
      <c r="T222" s="698"/>
      <c r="U222" s="698"/>
      <c r="V222" s="698"/>
      <c r="W222" s="698"/>
      <c r="X222" s="698"/>
      <c r="Y222" s="698"/>
      <c r="Z222" s="698"/>
      <c r="AA222" s="698"/>
      <c r="AB222" s="698"/>
      <c r="AC222" s="698"/>
      <c r="AD222" s="698"/>
      <c r="AE222" s="698"/>
      <c r="AF222" s="698"/>
      <c r="AG222" s="698"/>
      <c r="AH222" s="389"/>
    </row>
    <row r="223" spans="1:34" ht="45.75" customHeight="1" hidden="1">
      <c r="A223" s="389"/>
      <c r="B223" s="699" t="s">
        <v>718</v>
      </c>
      <c r="C223" s="700"/>
      <c r="D223" s="700"/>
      <c r="E223" s="700"/>
      <c r="F223" s="700"/>
      <c r="G223" s="700"/>
      <c r="H223" s="700"/>
      <c r="I223" s="700"/>
      <c r="J223" s="700"/>
      <c r="K223" s="700"/>
      <c r="L223" s="700"/>
      <c r="M223" s="700"/>
      <c r="N223" s="700"/>
      <c r="O223" s="700"/>
      <c r="P223" s="700"/>
      <c r="Q223" s="700"/>
      <c r="R223" s="700"/>
      <c r="S223" s="700"/>
      <c r="T223" s="700"/>
      <c r="U223" s="700"/>
      <c r="V223" s="700"/>
      <c r="W223" s="700"/>
      <c r="X223" s="700"/>
      <c r="Y223" s="700"/>
      <c r="Z223" s="700"/>
      <c r="AA223" s="700"/>
      <c r="AB223" s="700"/>
      <c r="AC223" s="700"/>
      <c r="AD223" s="700"/>
      <c r="AE223" s="700"/>
      <c r="AF223" s="700"/>
      <c r="AG223" s="700"/>
      <c r="AH223" s="389"/>
    </row>
    <row r="224" spans="1:34" ht="21" customHeight="1">
      <c r="A224" s="389"/>
      <c r="B224" s="410" t="s">
        <v>605</v>
      </c>
      <c r="C224" s="411"/>
      <c r="D224" s="412"/>
      <c r="E224" s="411"/>
      <c r="F224" s="766"/>
      <c r="G224" s="767"/>
      <c r="H224" s="767"/>
      <c r="I224" s="767"/>
      <c r="J224" s="767"/>
      <c r="K224" s="767"/>
      <c r="L224" s="767"/>
      <c r="M224" s="767"/>
      <c r="N224" s="767"/>
      <c r="O224" s="767"/>
      <c r="P224" s="767"/>
      <c r="Q224" s="767"/>
      <c r="R224" s="767"/>
      <c r="S224" s="767"/>
      <c r="T224" s="767"/>
      <c r="U224" s="767"/>
      <c r="V224" s="767"/>
      <c r="W224" s="767"/>
      <c r="X224" s="767"/>
      <c r="Y224" s="767"/>
      <c r="Z224" s="767"/>
      <c r="AA224" s="767"/>
      <c r="AB224" s="767"/>
      <c r="AC224" s="767"/>
      <c r="AD224" s="767"/>
      <c r="AE224" s="767"/>
      <c r="AF224" s="767"/>
      <c r="AG224" s="768"/>
      <c r="AH224" s="389"/>
    </row>
    <row r="225" spans="1:34" ht="12.75">
      <c r="A225" s="389"/>
      <c r="B225" s="411"/>
      <c r="C225" s="411"/>
      <c r="D225" s="412"/>
      <c r="E225" s="411"/>
      <c r="F225" s="411"/>
      <c r="G225" s="411"/>
      <c r="H225" s="411"/>
      <c r="I225" s="411"/>
      <c r="J225" s="411"/>
      <c r="K225" s="411"/>
      <c r="L225" s="411"/>
      <c r="M225" s="411"/>
      <c r="N225" s="412"/>
      <c r="O225" s="413" t="s">
        <v>604</v>
      </c>
      <c r="P225" s="411"/>
      <c r="Q225" s="411"/>
      <c r="R225" s="411"/>
      <c r="S225" s="412"/>
      <c r="T225" s="411"/>
      <c r="U225" s="411"/>
      <c r="V225" s="412"/>
      <c r="W225" s="411"/>
      <c r="X225" s="411"/>
      <c r="Y225" s="411"/>
      <c r="Z225" s="411"/>
      <c r="AA225" s="411"/>
      <c r="AB225" s="411"/>
      <c r="AC225" s="411"/>
      <c r="AD225" s="411"/>
      <c r="AE225" s="411"/>
      <c r="AF225" s="411"/>
      <c r="AG225" s="414"/>
      <c r="AH225" s="389"/>
    </row>
    <row r="226" spans="1:34" ht="72.75" customHeight="1">
      <c r="A226" s="389"/>
      <c r="B226" s="701" t="s">
        <v>719</v>
      </c>
      <c r="C226" s="736"/>
      <c r="D226" s="736"/>
      <c r="E226" s="736"/>
      <c r="F226" s="736"/>
      <c r="G226" s="736"/>
      <c r="H226" s="736"/>
      <c r="I226" s="736"/>
      <c r="J226" s="736"/>
      <c r="K226" s="736"/>
      <c r="L226" s="736"/>
      <c r="M226" s="736"/>
      <c r="N226" s="736"/>
      <c r="O226" s="736"/>
      <c r="P226" s="736"/>
      <c r="Q226" s="736"/>
      <c r="R226" s="736"/>
      <c r="S226" s="736"/>
      <c r="T226" s="736"/>
      <c r="U226" s="736"/>
      <c r="V226" s="736"/>
      <c r="W226" s="736"/>
      <c r="X226" s="736"/>
      <c r="Y226" s="736"/>
      <c r="Z226" s="736"/>
      <c r="AA226" s="736"/>
      <c r="AB226" s="736"/>
      <c r="AC226" s="736"/>
      <c r="AD226" s="736"/>
      <c r="AE226" s="736"/>
      <c r="AF226" s="736"/>
      <c r="AG226" s="736"/>
      <c r="AH226" s="389"/>
    </row>
    <row r="227" spans="1:34" ht="12.75">
      <c r="A227" s="389"/>
      <c r="B227" s="389"/>
      <c r="C227" s="389"/>
      <c r="D227" s="389"/>
      <c r="E227" s="389"/>
      <c r="F227" s="389"/>
      <c r="G227" s="389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  <c r="S227" s="389"/>
      <c r="T227" s="389"/>
      <c r="U227" s="389"/>
      <c r="V227" s="389"/>
      <c r="W227" s="389"/>
      <c r="X227" s="389"/>
      <c r="Y227" s="389"/>
      <c r="Z227" s="389"/>
      <c r="AA227" s="389"/>
      <c r="AB227" s="389"/>
      <c r="AC227" s="389"/>
      <c r="AD227" s="389"/>
      <c r="AE227" s="389"/>
      <c r="AF227" s="389"/>
      <c r="AG227" s="389"/>
      <c r="AH227" s="389"/>
    </row>
    <row r="228" spans="1:34" ht="15.75">
      <c r="A228" s="389"/>
      <c r="B228" s="693"/>
      <c r="C228" s="694"/>
      <c r="D228" s="389" t="s">
        <v>584</v>
      </c>
      <c r="E228" s="687"/>
      <c r="F228" s="689"/>
      <c r="G228" s="389" t="s">
        <v>584</v>
      </c>
      <c r="H228" s="687"/>
      <c r="I228" s="688"/>
      <c r="J228" s="688"/>
      <c r="K228" s="689"/>
      <c r="L228" s="389"/>
      <c r="M228" s="389"/>
      <c r="N228" s="389"/>
      <c r="O228" s="389"/>
      <c r="P228" s="389"/>
      <c r="Q228" s="687"/>
      <c r="R228" s="688"/>
      <c r="S228" s="688"/>
      <c r="T228" s="688"/>
      <c r="U228" s="688"/>
      <c r="V228" s="689"/>
      <c r="W228" s="690"/>
      <c r="X228" s="691"/>
      <c r="Y228" s="691"/>
      <c r="Z228" s="691"/>
      <c r="AA228" s="691"/>
      <c r="AB228" s="691"/>
      <c r="AC228" s="691"/>
      <c r="AD228" s="691"/>
      <c r="AE228" s="691"/>
      <c r="AF228" s="691"/>
      <c r="AG228" s="691"/>
      <c r="AH228" s="389"/>
    </row>
    <row r="229" spans="1:34" ht="12.75">
      <c r="A229" s="389"/>
      <c r="B229" s="389"/>
      <c r="C229" s="389"/>
      <c r="D229" s="389"/>
      <c r="E229" s="389"/>
      <c r="F229" s="389"/>
      <c r="G229" s="389"/>
      <c r="H229" s="389"/>
      <c r="I229" s="415"/>
      <c r="J229" s="389"/>
      <c r="K229" s="389"/>
      <c r="L229" s="389"/>
      <c r="M229" s="389"/>
      <c r="N229" s="389"/>
      <c r="O229" s="389"/>
      <c r="P229" s="389"/>
      <c r="Q229" s="692" t="s">
        <v>613</v>
      </c>
      <c r="R229" s="692"/>
      <c r="S229" s="692"/>
      <c r="T229" s="692"/>
      <c r="U229" s="692"/>
      <c r="V229" s="692"/>
      <c r="W229" s="389"/>
      <c r="X229" s="389"/>
      <c r="Y229" s="389"/>
      <c r="Z229" s="415" t="s">
        <v>168</v>
      </c>
      <c r="AA229" s="389"/>
      <c r="AB229" s="389"/>
      <c r="AC229" s="389"/>
      <c r="AD229" s="389"/>
      <c r="AE229" s="389"/>
      <c r="AF229" s="389"/>
      <c r="AG229" s="389"/>
      <c r="AH229" s="389"/>
    </row>
    <row r="230" spans="1:34" ht="15.75">
      <c r="A230" s="389"/>
      <c r="B230" s="416" t="s">
        <v>169</v>
      </c>
      <c r="C230" s="389"/>
      <c r="D230" s="389"/>
      <c r="E230" s="389"/>
      <c r="F230" s="389"/>
      <c r="G230" s="389"/>
      <c r="H230" s="389"/>
      <c r="I230" s="389"/>
      <c r="J230" s="389"/>
      <c r="K230" s="389"/>
      <c r="L230" s="389"/>
      <c r="M230" s="389"/>
      <c r="N230" s="389"/>
      <c r="O230" s="389"/>
      <c r="P230" s="389"/>
      <c r="Q230" s="389"/>
      <c r="R230" s="389"/>
      <c r="S230" s="389"/>
      <c r="T230" s="389"/>
      <c r="U230" s="389"/>
      <c r="V230" s="389"/>
      <c r="W230" s="389"/>
      <c r="X230" s="389"/>
      <c r="Y230" s="389"/>
      <c r="Z230" s="389"/>
      <c r="AA230" s="389"/>
      <c r="AB230" s="389"/>
      <c r="AC230" s="389"/>
      <c r="AD230" s="389"/>
      <c r="AE230" s="389"/>
      <c r="AF230" s="389"/>
      <c r="AG230" s="389"/>
      <c r="AH230" s="389"/>
    </row>
    <row r="231" spans="1:34" ht="12.75">
      <c r="A231" s="389"/>
      <c r="B231" s="389"/>
      <c r="C231" s="389"/>
      <c r="D231" s="389"/>
      <c r="E231" s="389"/>
      <c r="F231" s="389"/>
      <c r="G231" s="389"/>
      <c r="H231" s="389"/>
      <c r="I231" s="389"/>
      <c r="J231" s="389"/>
      <c r="K231" s="389"/>
      <c r="L231" s="389"/>
      <c r="M231" s="389"/>
      <c r="N231" s="389"/>
      <c r="O231" s="389"/>
      <c r="P231" s="389"/>
      <c r="Q231" s="389"/>
      <c r="R231" s="389"/>
      <c r="S231" s="389"/>
      <c r="T231" s="389"/>
      <c r="U231" s="389"/>
      <c r="V231" s="389"/>
      <c r="W231" s="389"/>
      <c r="X231" s="389"/>
      <c r="Y231" s="389"/>
      <c r="Z231" s="389"/>
      <c r="AA231" s="389"/>
      <c r="AB231" s="389"/>
      <c r="AC231" s="389"/>
      <c r="AD231" s="389"/>
      <c r="AE231" s="389"/>
      <c r="AF231" s="389"/>
      <c r="AG231" s="389"/>
      <c r="AH231" s="389"/>
    </row>
  </sheetData>
  <sheetProtection/>
  <mergeCells count="391">
    <mergeCell ref="P118:Z119"/>
    <mergeCell ref="AA118:AG119"/>
    <mergeCell ref="F211:AG211"/>
    <mergeCell ref="F224:AG224"/>
    <mergeCell ref="R176:U176"/>
    <mergeCell ref="V173:Y173"/>
    <mergeCell ref="V174:Y174"/>
    <mergeCell ref="AD172:AG172"/>
    <mergeCell ref="AD169:AG169"/>
    <mergeCell ref="Z175:AC175"/>
    <mergeCell ref="AB85:AG85"/>
    <mergeCell ref="B86:G86"/>
    <mergeCell ref="H86:J86"/>
    <mergeCell ref="K86:N86"/>
    <mergeCell ref="O86:R86"/>
    <mergeCell ref="S86:T86"/>
    <mergeCell ref="U86:W86"/>
    <mergeCell ref="X86:AA86"/>
    <mergeCell ref="AB86:AG86"/>
    <mergeCell ref="B85:G85"/>
    <mergeCell ref="H85:J85"/>
    <mergeCell ref="K85:N85"/>
    <mergeCell ref="O85:R85"/>
    <mergeCell ref="S85:T85"/>
    <mergeCell ref="U85:W85"/>
    <mergeCell ref="X83:AA83"/>
    <mergeCell ref="H83:J83"/>
    <mergeCell ref="K83:N83"/>
    <mergeCell ref="O83:R83"/>
    <mergeCell ref="S83:T83"/>
    <mergeCell ref="AB83:AG83"/>
    <mergeCell ref="B84:G84"/>
    <mergeCell ref="H84:J84"/>
    <mergeCell ref="K84:N84"/>
    <mergeCell ref="O84:R84"/>
    <mergeCell ref="S84:T84"/>
    <mergeCell ref="U84:W84"/>
    <mergeCell ref="X84:AA84"/>
    <mergeCell ref="AB84:AG84"/>
    <mergeCell ref="B83:G83"/>
    <mergeCell ref="U83:W83"/>
    <mergeCell ref="X81:AA81"/>
    <mergeCell ref="AB81:AG81"/>
    <mergeCell ref="B82:G82"/>
    <mergeCell ref="H82:J82"/>
    <mergeCell ref="K82:N82"/>
    <mergeCell ref="O82:R82"/>
    <mergeCell ref="S82:T82"/>
    <mergeCell ref="U82:W82"/>
    <mergeCell ref="X82:AA82"/>
    <mergeCell ref="AB80:AG80"/>
    <mergeCell ref="AB82:AG82"/>
    <mergeCell ref="B81:G81"/>
    <mergeCell ref="H81:J81"/>
    <mergeCell ref="K81:N81"/>
    <mergeCell ref="O81:R81"/>
    <mergeCell ref="S81:T81"/>
    <mergeCell ref="U81:W81"/>
    <mergeCell ref="U79:W79"/>
    <mergeCell ref="X79:AA79"/>
    <mergeCell ref="AB79:AG79"/>
    <mergeCell ref="B80:G80"/>
    <mergeCell ref="H80:J80"/>
    <mergeCell ref="K80:N80"/>
    <mergeCell ref="O80:R80"/>
    <mergeCell ref="S80:T80"/>
    <mergeCell ref="U80:W80"/>
    <mergeCell ref="X80:AA80"/>
    <mergeCell ref="H77:J77"/>
    <mergeCell ref="S78:T78"/>
    <mergeCell ref="U78:W78"/>
    <mergeCell ref="X78:AA78"/>
    <mergeCell ref="AB78:AG78"/>
    <mergeCell ref="B79:G79"/>
    <mergeCell ref="H79:J79"/>
    <mergeCell ref="K79:N79"/>
    <mergeCell ref="O79:R79"/>
    <mergeCell ref="S79:T79"/>
    <mergeCell ref="S77:T77"/>
    <mergeCell ref="O76:R76"/>
    <mergeCell ref="O77:R77"/>
    <mergeCell ref="K76:N76"/>
    <mergeCell ref="K77:N77"/>
    <mergeCell ref="B78:G78"/>
    <mergeCell ref="H78:J78"/>
    <mergeCell ref="K78:N78"/>
    <mergeCell ref="O78:R78"/>
    <mergeCell ref="B77:G77"/>
    <mergeCell ref="Q228:V228"/>
    <mergeCell ref="W228:AG228"/>
    <mergeCell ref="Q229:V229"/>
    <mergeCell ref="B226:AG226"/>
    <mergeCell ref="B76:G76"/>
    <mergeCell ref="H76:J76"/>
    <mergeCell ref="Z176:AC176"/>
    <mergeCell ref="U76:W76"/>
    <mergeCell ref="X77:AA77"/>
    <mergeCell ref="U77:W77"/>
    <mergeCell ref="Y18:AG18"/>
    <mergeCell ref="M18:W18"/>
    <mergeCell ref="N13:AG13"/>
    <mergeCell ref="N11:AG11"/>
    <mergeCell ref="B8:AG8"/>
    <mergeCell ref="M17:W17"/>
    <mergeCell ref="Y17:AG17"/>
    <mergeCell ref="W15:AG15"/>
    <mergeCell ref="G38:AG38"/>
    <mergeCell ref="K32:AG32"/>
    <mergeCell ref="K23:AG24"/>
    <mergeCell ref="K20:AG21"/>
    <mergeCell ref="M43:AG44"/>
    <mergeCell ref="M40:AG41"/>
    <mergeCell ref="K26:O26"/>
    <mergeCell ref="K34:V34"/>
    <mergeCell ref="H36:L36"/>
    <mergeCell ref="Q36:X36"/>
    <mergeCell ref="H50:L50"/>
    <mergeCell ref="Q50:X50"/>
    <mergeCell ref="AA50:AG50"/>
    <mergeCell ref="K48:V48"/>
    <mergeCell ref="G52:AG52"/>
    <mergeCell ref="M54:AG55"/>
    <mergeCell ref="M57:AG58"/>
    <mergeCell ref="K46:AG46"/>
    <mergeCell ref="AD175:AG175"/>
    <mergeCell ref="AD176:AG176"/>
    <mergeCell ref="B177:Q177"/>
    <mergeCell ref="R177:U177"/>
    <mergeCell ref="V177:Y177"/>
    <mergeCell ref="Z177:AC177"/>
    <mergeCell ref="AD177:AG177"/>
    <mergeCell ref="V176:Y176"/>
    <mergeCell ref="Z173:AC173"/>
    <mergeCell ref="V175:Y175"/>
    <mergeCell ref="V170:Y170"/>
    <mergeCell ref="V171:Y171"/>
    <mergeCell ref="V172:Y172"/>
    <mergeCell ref="Z170:AC170"/>
    <mergeCell ref="Z171:AC171"/>
    <mergeCell ref="Z172:AC172"/>
    <mergeCell ref="R170:U170"/>
    <mergeCell ref="R171:U171"/>
    <mergeCell ref="R172:U172"/>
    <mergeCell ref="B173:Q173"/>
    <mergeCell ref="B174:Q174"/>
    <mergeCell ref="AD173:AG173"/>
    <mergeCell ref="AD174:AG174"/>
    <mergeCell ref="Z174:AC174"/>
    <mergeCell ref="AD170:AG170"/>
    <mergeCell ref="AD171:AG171"/>
    <mergeCell ref="R173:U173"/>
    <mergeCell ref="R174:U174"/>
    <mergeCell ref="R175:U175"/>
    <mergeCell ref="P136:Z136"/>
    <mergeCell ref="B138:O138"/>
    <mergeCell ref="P138:Z138"/>
    <mergeCell ref="Z167:AG167"/>
    <mergeCell ref="V169:Y169"/>
    <mergeCell ref="Z169:AC169"/>
    <mergeCell ref="R169:U169"/>
    <mergeCell ref="B176:Q176"/>
    <mergeCell ref="R167:Y167"/>
    <mergeCell ref="B170:Q170"/>
    <mergeCell ref="B171:Q171"/>
    <mergeCell ref="B172:Q172"/>
    <mergeCell ref="AA137:AG137"/>
    <mergeCell ref="AD168:AG168"/>
    <mergeCell ref="B142:AG143"/>
    <mergeCell ref="R168:U168"/>
    <mergeCell ref="B175:Q175"/>
    <mergeCell ref="B127:O127"/>
    <mergeCell ref="P127:Z127"/>
    <mergeCell ref="AA127:AG127"/>
    <mergeCell ref="B126:O126"/>
    <mergeCell ref="P126:Z126"/>
    <mergeCell ref="AA126:AG126"/>
    <mergeCell ref="B112:K113"/>
    <mergeCell ref="B125:O125"/>
    <mergeCell ref="P125:Z125"/>
    <mergeCell ref="AA125:AG125"/>
    <mergeCell ref="B116:K117"/>
    <mergeCell ref="L116:O117"/>
    <mergeCell ref="P116:Z117"/>
    <mergeCell ref="AA116:AG117"/>
    <mergeCell ref="B118:K119"/>
    <mergeCell ref="L118:O119"/>
    <mergeCell ref="B122:O122"/>
    <mergeCell ref="P122:Z122"/>
    <mergeCell ref="AA114:AG115"/>
    <mergeCell ref="AA108:AG109"/>
    <mergeCell ref="P112:Z113"/>
    <mergeCell ref="AA112:AG113"/>
    <mergeCell ref="L112:O113"/>
    <mergeCell ref="B114:K115"/>
    <mergeCell ref="L114:O115"/>
    <mergeCell ref="AA110:AG111"/>
    <mergeCell ref="B199:J200"/>
    <mergeCell ref="K199:X200"/>
    <mergeCell ref="Y199:AG200"/>
    <mergeCell ref="B185:K185"/>
    <mergeCell ref="L185:Y185"/>
    <mergeCell ref="Z194:AG194"/>
    <mergeCell ref="Z191:AG191"/>
    <mergeCell ref="Z192:AG192"/>
    <mergeCell ref="Z189:AG189"/>
    <mergeCell ref="Z190:AG190"/>
    <mergeCell ref="L192:Y192"/>
    <mergeCell ref="B183:K183"/>
    <mergeCell ref="L183:Y183"/>
    <mergeCell ref="B187:AG188"/>
    <mergeCell ref="B192:K192"/>
    <mergeCell ref="L186:Y186"/>
    <mergeCell ref="Z186:AG186"/>
    <mergeCell ref="B189:K189"/>
    <mergeCell ref="B186:K186"/>
    <mergeCell ref="B182:K182"/>
    <mergeCell ref="B190:K190"/>
    <mergeCell ref="L190:Y190"/>
    <mergeCell ref="P121:Z121"/>
    <mergeCell ref="B123:O123"/>
    <mergeCell ref="P123:Z123"/>
    <mergeCell ref="B169:Q169"/>
    <mergeCell ref="Z181:AG181"/>
    <mergeCell ref="Z182:AG182"/>
    <mergeCell ref="Z183:AG183"/>
    <mergeCell ref="B71:L71"/>
    <mergeCell ref="B72:L72"/>
    <mergeCell ref="M73:S73"/>
    <mergeCell ref="T72:Z72"/>
    <mergeCell ref="B73:L73"/>
    <mergeCell ref="B94:AF95"/>
    <mergeCell ref="AB76:AG76"/>
    <mergeCell ref="AB77:AG77"/>
    <mergeCell ref="X76:AA76"/>
    <mergeCell ref="S76:T76"/>
    <mergeCell ref="AA66:AG67"/>
    <mergeCell ref="B68:L68"/>
    <mergeCell ref="M71:S71"/>
    <mergeCell ref="AA72:AG72"/>
    <mergeCell ref="M69:S69"/>
    <mergeCell ref="M66:Z66"/>
    <mergeCell ref="T71:Z71"/>
    <mergeCell ref="AA71:AG71"/>
    <mergeCell ref="M68:S68"/>
    <mergeCell ref="T68:Z68"/>
    <mergeCell ref="L92:M92"/>
    <mergeCell ref="V92:W92"/>
    <mergeCell ref="B100:J100"/>
    <mergeCell ref="K100:AG100"/>
    <mergeCell ref="Z96:AG96"/>
    <mergeCell ref="B124:O124"/>
    <mergeCell ref="B107:K107"/>
    <mergeCell ref="K97:R97"/>
    <mergeCell ref="L108:O109"/>
    <mergeCell ref="P108:Z109"/>
    <mergeCell ref="K201:X203"/>
    <mergeCell ref="Y201:AG203"/>
    <mergeCell ref="K204:X206"/>
    <mergeCell ref="K207:X209"/>
    <mergeCell ref="Y204:AG206"/>
    <mergeCell ref="Y207:AG209"/>
    <mergeCell ref="B45:AG45"/>
    <mergeCell ref="B201:J203"/>
    <mergeCell ref="B204:J206"/>
    <mergeCell ref="L182:Y182"/>
    <mergeCell ref="B181:K181"/>
    <mergeCell ref="B198:AG198"/>
    <mergeCell ref="B193:K193"/>
    <mergeCell ref="L193:Y193"/>
    <mergeCell ref="Z184:AG184"/>
    <mergeCell ref="B184:K184"/>
    <mergeCell ref="B60:AG60"/>
    <mergeCell ref="T67:Z67"/>
    <mergeCell ref="B213:AG213"/>
    <mergeCell ref="Z193:AG193"/>
    <mergeCell ref="B194:K194"/>
    <mergeCell ref="L194:Y194"/>
    <mergeCell ref="AA68:AG68"/>
    <mergeCell ref="L184:Y184"/>
    <mergeCell ref="Z185:AG185"/>
    <mergeCell ref="L191:Y191"/>
    <mergeCell ref="AA36:AG36"/>
    <mergeCell ref="B31:AG31"/>
    <mergeCell ref="D4:J4"/>
    <mergeCell ref="D9:AC9"/>
    <mergeCell ref="E15:S15"/>
    <mergeCell ref="B70:L70"/>
    <mergeCell ref="M70:S70"/>
    <mergeCell ref="T70:Z70"/>
    <mergeCell ref="B65:AG65"/>
    <mergeCell ref="B66:L67"/>
    <mergeCell ref="L2:AG2"/>
    <mergeCell ref="X4:AG4"/>
    <mergeCell ref="M4:S4"/>
    <mergeCell ref="B179:AG180"/>
    <mergeCell ref="L107:O107"/>
    <mergeCell ref="B74:AG75"/>
    <mergeCell ref="N90:O90"/>
    <mergeCell ref="Q92:R92"/>
    <mergeCell ref="X85:AA85"/>
    <mergeCell ref="M67:S67"/>
    <mergeCell ref="B228:C228"/>
    <mergeCell ref="E228:F228"/>
    <mergeCell ref="H228:K228"/>
    <mergeCell ref="K102:AG102"/>
    <mergeCell ref="B108:K109"/>
    <mergeCell ref="B221:AG221"/>
    <mergeCell ref="L181:Y181"/>
    <mergeCell ref="L189:Y189"/>
    <mergeCell ref="B191:K191"/>
    <mergeCell ref="B207:J209"/>
    <mergeCell ref="AA70:AG70"/>
    <mergeCell ref="AA69:AG69"/>
    <mergeCell ref="AA73:AG73"/>
    <mergeCell ref="B69:L69"/>
    <mergeCell ref="B104:AG104"/>
    <mergeCell ref="S99:Y99"/>
    <mergeCell ref="S96:Y96"/>
    <mergeCell ref="T69:Z69"/>
    <mergeCell ref="M72:S72"/>
    <mergeCell ref="T73:Z73"/>
    <mergeCell ref="K96:R96"/>
    <mergeCell ref="B97:J97"/>
    <mergeCell ref="Z101:AG101"/>
    <mergeCell ref="B96:J96"/>
    <mergeCell ref="B98:J98"/>
    <mergeCell ref="Z97:AG97"/>
    <mergeCell ref="S97:Y97"/>
    <mergeCell ref="Z99:AG99"/>
    <mergeCell ref="B99:J99"/>
    <mergeCell ref="K99:R99"/>
    <mergeCell ref="S101:Y101"/>
    <mergeCell ref="AA107:AG107"/>
    <mergeCell ref="B105:AG105"/>
    <mergeCell ref="AA129:AG129"/>
    <mergeCell ref="B133:O133"/>
    <mergeCell ref="B132:O132"/>
    <mergeCell ref="AA132:AG132"/>
    <mergeCell ref="P133:Z133"/>
    <mergeCell ref="AA133:AG133"/>
    <mergeCell ref="P114:Z115"/>
    <mergeCell ref="K98:AG98"/>
    <mergeCell ref="P107:Z107"/>
    <mergeCell ref="AA131:AG131"/>
    <mergeCell ref="B131:O131"/>
    <mergeCell ref="B129:O129"/>
    <mergeCell ref="AA123:AG123"/>
    <mergeCell ref="B101:J101"/>
    <mergeCell ref="K101:R101"/>
    <mergeCell ref="B102:J102"/>
    <mergeCell ref="P129:Z129"/>
    <mergeCell ref="P124:Z124"/>
    <mergeCell ref="AA124:AG124"/>
    <mergeCell ref="P135:Z135"/>
    <mergeCell ref="B110:K111"/>
    <mergeCell ref="L110:O111"/>
    <mergeCell ref="P110:Z111"/>
    <mergeCell ref="AA122:AG122"/>
    <mergeCell ref="AA121:AG121"/>
    <mergeCell ref="P132:Z132"/>
    <mergeCell ref="B121:O121"/>
    <mergeCell ref="AA130:AG130"/>
    <mergeCell ref="B130:O130"/>
    <mergeCell ref="B166:AG166"/>
    <mergeCell ref="AA139:AG139"/>
    <mergeCell ref="B145:AG164"/>
    <mergeCell ref="B141:AG141"/>
    <mergeCell ref="B139:O139"/>
    <mergeCell ref="P139:Z139"/>
    <mergeCell ref="P131:Z131"/>
    <mergeCell ref="P130:Z130"/>
    <mergeCell ref="AA135:AG135"/>
    <mergeCell ref="B136:O136"/>
    <mergeCell ref="B167:Q168"/>
    <mergeCell ref="B135:O135"/>
    <mergeCell ref="V168:Y168"/>
    <mergeCell ref="Z168:AC168"/>
    <mergeCell ref="P137:Z137"/>
    <mergeCell ref="AA136:AG136"/>
    <mergeCell ref="AA138:AG138"/>
    <mergeCell ref="B137:O137"/>
    <mergeCell ref="B6:P6"/>
    <mergeCell ref="B220:AG220"/>
    <mergeCell ref="B222:AG222"/>
    <mergeCell ref="B223:AG223"/>
    <mergeCell ref="B214:AG214"/>
    <mergeCell ref="B215:AG215"/>
    <mergeCell ref="B216:AG216"/>
    <mergeCell ref="B217:AG217"/>
    <mergeCell ref="B218:AG218"/>
    <mergeCell ref="B219:AG219"/>
  </mergeCells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83" r:id="rId3"/>
  <rowBreaks count="3" manualBreakCount="3">
    <brk id="63" max="33" man="1"/>
    <brk id="119" max="33" man="1"/>
    <brk id="186" max="33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J126"/>
  <sheetViews>
    <sheetView view="pageBreakPreview" zoomScale="130" zoomScaleSheetLayoutView="130" zoomScalePageLayoutView="0" workbookViewId="0" topLeftCell="A101">
      <selection activeCell="B111" sqref="B111:AG111"/>
    </sheetView>
  </sheetViews>
  <sheetFormatPr defaultColWidth="9.00390625" defaultRowHeight="12.75"/>
  <cols>
    <col min="1" max="1" width="4.00390625" style="0" customWidth="1"/>
    <col min="2" max="33" width="2.75390625" style="0" customWidth="1"/>
    <col min="34" max="34" width="4.00390625" style="0" customWidth="1"/>
    <col min="35" max="35" width="2.75390625" style="0" customWidth="1"/>
  </cols>
  <sheetData>
    <row r="1" spans="1:34" ht="23.2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</row>
    <row r="2" spans="1:34" ht="12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719" t="s">
        <v>412</v>
      </c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390"/>
    </row>
    <row r="3" spans="1:34" ht="12.7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390"/>
    </row>
    <row r="4" spans="1:34" ht="9" customHeight="1" thickBo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</row>
    <row r="5" spans="1:34" ht="16.5" customHeight="1" thickBot="1">
      <c r="A5" s="389"/>
      <c r="B5" s="389"/>
      <c r="C5" s="429" t="s">
        <v>552</v>
      </c>
      <c r="D5" s="721" t="s">
        <v>397</v>
      </c>
      <c r="E5" s="721"/>
      <c r="F5" s="721"/>
      <c r="G5" s="721"/>
      <c r="H5" s="721"/>
      <c r="I5" s="721"/>
      <c r="J5" s="721"/>
      <c r="K5" s="427"/>
      <c r="L5" s="427"/>
      <c r="M5" s="429" t="s">
        <v>552</v>
      </c>
      <c r="N5" s="427"/>
      <c r="O5" s="720" t="s">
        <v>396</v>
      </c>
      <c r="P5" s="720"/>
      <c r="Q5" s="720"/>
      <c r="R5" s="720"/>
      <c r="S5" s="720"/>
      <c r="T5" s="720"/>
      <c r="U5" s="720"/>
      <c r="V5" s="720"/>
      <c r="W5" s="720"/>
      <c r="X5" s="720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2.75">
      <c r="A6" s="389"/>
      <c r="B6" s="391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89"/>
    </row>
    <row r="7" spans="1:34" ht="21" customHeight="1">
      <c r="A7" s="389"/>
      <c r="B7" s="392" t="s">
        <v>176</v>
      </c>
      <c r="C7" s="377"/>
      <c r="D7" s="377"/>
      <c r="E7" s="377"/>
      <c r="F7" s="377"/>
      <c r="G7" s="377"/>
      <c r="H7" s="377"/>
      <c r="I7" s="377"/>
      <c r="J7" s="377"/>
      <c r="K7" s="789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790"/>
      <c r="AC7" s="790"/>
      <c r="AD7" s="790"/>
      <c r="AE7" s="790"/>
      <c r="AF7" s="790"/>
      <c r="AG7" s="791"/>
      <c r="AH7" s="389"/>
    </row>
    <row r="8" spans="1:34" ht="6.75" customHeight="1">
      <c r="A8" s="389"/>
      <c r="B8" s="39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89"/>
    </row>
    <row r="9" spans="1:34" ht="20.25" customHeight="1">
      <c r="A9" s="389"/>
      <c r="B9" s="392" t="s">
        <v>177</v>
      </c>
      <c r="C9" s="377"/>
      <c r="D9" s="377"/>
      <c r="E9" s="377"/>
      <c r="F9" s="377"/>
      <c r="G9" s="377"/>
      <c r="H9" s="377"/>
      <c r="I9" s="392"/>
      <c r="J9" s="377"/>
      <c r="K9" s="778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89"/>
    </row>
    <row r="10" spans="1:34" ht="6.75" customHeight="1">
      <c r="A10" s="389"/>
      <c r="B10" s="39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89"/>
    </row>
    <row r="11" spans="1:34" ht="20.25" customHeight="1">
      <c r="A11" s="389"/>
      <c r="B11" s="392" t="s">
        <v>178</v>
      </c>
      <c r="C11" s="377"/>
      <c r="D11" s="377"/>
      <c r="E11" s="377"/>
      <c r="F11" s="377"/>
      <c r="G11" s="400" t="s">
        <v>179</v>
      </c>
      <c r="H11" s="780"/>
      <c r="I11" s="781"/>
      <c r="J11" s="781"/>
      <c r="K11" s="781"/>
      <c r="L11" s="782"/>
      <c r="M11" s="377"/>
      <c r="N11" s="377"/>
      <c r="O11" s="377"/>
      <c r="P11" s="400" t="s">
        <v>180</v>
      </c>
      <c r="Q11" s="776"/>
      <c r="R11" s="779"/>
      <c r="S11" s="779"/>
      <c r="T11" s="779"/>
      <c r="U11" s="779"/>
      <c r="V11" s="779"/>
      <c r="W11" s="779"/>
      <c r="X11" s="777"/>
      <c r="Y11" s="377"/>
      <c r="Z11" s="400" t="s">
        <v>189</v>
      </c>
      <c r="AA11" s="778"/>
      <c r="AB11" s="779"/>
      <c r="AC11" s="779"/>
      <c r="AD11" s="779"/>
      <c r="AE11" s="779"/>
      <c r="AF11" s="779"/>
      <c r="AG11" s="777"/>
      <c r="AH11" s="389"/>
    </row>
    <row r="12" spans="1:34" ht="6" customHeight="1">
      <c r="A12" s="389"/>
      <c r="B12" s="377"/>
      <c r="C12" s="401"/>
      <c r="D12" s="401"/>
      <c r="E12" s="401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89"/>
    </row>
    <row r="13" spans="1:34" ht="20.25" customHeight="1">
      <c r="A13" s="389"/>
      <c r="B13" s="377"/>
      <c r="C13" s="401" t="s">
        <v>188</v>
      </c>
      <c r="D13" s="377"/>
      <c r="E13" s="377"/>
      <c r="F13" s="377"/>
      <c r="G13" s="776"/>
      <c r="H13" s="779"/>
      <c r="I13" s="779"/>
      <c r="J13" s="779"/>
      <c r="K13" s="779"/>
      <c r="L13" s="779"/>
      <c r="M13" s="779"/>
      <c r="N13" s="779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  <c r="Z13" s="779"/>
      <c r="AA13" s="779"/>
      <c r="AB13" s="779"/>
      <c r="AC13" s="779"/>
      <c r="AD13" s="779"/>
      <c r="AE13" s="779"/>
      <c r="AF13" s="779"/>
      <c r="AG13" s="777"/>
      <c r="AH13" s="389"/>
    </row>
    <row r="14" spans="1:34" ht="6" customHeight="1">
      <c r="A14" s="389"/>
      <c r="B14" s="377"/>
      <c r="C14" s="401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89"/>
    </row>
    <row r="15" spans="1:34" ht="12.75">
      <c r="A15" s="389"/>
      <c r="B15" s="377" t="s">
        <v>190</v>
      </c>
      <c r="C15" s="401"/>
      <c r="D15" s="377"/>
      <c r="E15" s="377"/>
      <c r="F15" s="377"/>
      <c r="G15" s="377"/>
      <c r="H15" s="377"/>
      <c r="I15" s="377"/>
      <c r="J15" s="377"/>
      <c r="K15" s="377"/>
      <c r="L15" s="377"/>
      <c r="M15" s="783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5"/>
      <c r="AH15" s="389"/>
    </row>
    <row r="16" spans="1:34" ht="12.75">
      <c r="A16" s="389"/>
      <c r="B16" s="377"/>
      <c r="C16" s="401"/>
      <c r="D16" s="377"/>
      <c r="E16" s="377"/>
      <c r="F16" s="377"/>
      <c r="G16" s="377"/>
      <c r="H16" s="377"/>
      <c r="I16" s="377"/>
      <c r="J16" s="377"/>
      <c r="K16" s="377"/>
      <c r="L16" s="377"/>
      <c r="M16" s="786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8"/>
      <c r="AH16" s="389"/>
    </row>
    <row r="17" spans="1:34" ht="12.75">
      <c r="A17" s="389"/>
      <c r="B17" s="377"/>
      <c r="C17" s="401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89"/>
    </row>
    <row r="18" spans="1:34" ht="12.75">
      <c r="A18" s="389"/>
      <c r="B18" s="377" t="s">
        <v>191</v>
      </c>
      <c r="C18" s="401"/>
      <c r="D18" s="377"/>
      <c r="E18" s="377"/>
      <c r="F18" s="377"/>
      <c r="G18" s="377"/>
      <c r="H18" s="377"/>
      <c r="I18" s="377"/>
      <c r="J18" s="377"/>
      <c r="K18" s="377"/>
      <c r="L18" s="377"/>
      <c r="M18" s="783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4"/>
      <c r="AG18" s="785"/>
      <c r="AH18" s="389"/>
    </row>
    <row r="19" spans="1:34" ht="12.7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786"/>
      <c r="N19" s="787"/>
      <c r="O19" s="787"/>
      <c r="P19" s="787"/>
      <c r="Q19" s="787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7"/>
      <c r="AE19" s="787"/>
      <c r="AF19" s="787"/>
      <c r="AG19" s="788"/>
      <c r="AH19" s="389"/>
    </row>
    <row r="20" spans="1:34" ht="6.75" customHeight="1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89"/>
      <c r="AH20" s="389"/>
    </row>
    <row r="21" spans="1:34" ht="12.75">
      <c r="A21" s="389"/>
      <c r="B21" s="389" t="s">
        <v>237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89"/>
      <c r="AH21" s="389"/>
    </row>
    <row r="22" spans="1:34" ht="18.75" customHeight="1">
      <c r="A22" s="389"/>
      <c r="B22" s="394"/>
      <c r="C22" s="395"/>
      <c r="D22" s="393"/>
      <c r="E22" s="393"/>
      <c r="F22" s="393"/>
      <c r="G22" s="393"/>
      <c r="H22" s="393"/>
      <c r="I22" s="393"/>
      <c r="J22" s="393"/>
      <c r="K22" s="393"/>
      <c r="L22" s="393" t="s">
        <v>234</v>
      </c>
      <c r="M22" s="393"/>
      <c r="N22" s="430" t="s">
        <v>614</v>
      </c>
      <c r="O22" s="431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389"/>
    </row>
    <row r="23" spans="1:34" ht="18.75" customHeigh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422" t="s">
        <v>238</v>
      </c>
      <c r="O23" s="423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389"/>
    </row>
    <row r="24" spans="1:34" ht="18" customHeight="1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422" t="s">
        <v>239</v>
      </c>
      <c r="O24" s="423"/>
      <c r="P24" s="775"/>
      <c r="Q24" s="775"/>
      <c r="R24" s="775"/>
      <c r="S24" s="775"/>
      <c r="T24" s="775"/>
      <c r="U24" s="775"/>
      <c r="V24" s="775"/>
      <c r="W24" s="775"/>
      <c r="X24" s="775"/>
      <c r="Y24" s="775"/>
      <c r="Z24" s="775"/>
      <c r="AA24" s="775"/>
      <c r="AB24" s="775"/>
      <c r="AC24" s="775"/>
      <c r="AD24" s="775"/>
      <c r="AE24" s="775"/>
      <c r="AF24" s="775"/>
      <c r="AG24" s="775"/>
      <c r="AH24" s="389"/>
    </row>
    <row r="25" spans="1:34" ht="5.25" customHeight="1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89"/>
      <c r="AG25" s="389"/>
      <c r="AH25" s="389"/>
    </row>
    <row r="26" spans="1:34" ht="23.25" customHeight="1">
      <c r="A26" s="389"/>
      <c r="B26" s="418" t="s">
        <v>240</v>
      </c>
      <c r="C26" s="389"/>
      <c r="D26" s="389"/>
      <c r="E26" s="389"/>
      <c r="F26" s="389"/>
      <c r="G26" s="389"/>
      <c r="H26" s="389"/>
      <c r="I26" s="389"/>
      <c r="J26" s="389" t="s">
        <v>241</v>
      </c>
      <c r="K26" s="389"/>
      <c r="L26" s="389"/>
      <c r="M26" s="389"/>
      <c r="N26" s="377"/>
      <c r="O26" s="377"/>
      <c r="P26" s="593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5"/>
      <c r="AH26" s="389"/>
    </row>
    <row r="27" spans="1:34" ht="7.5" customHeight="1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89"/>
      <c r="AG27" s="389"/>
      <c r="AH27" s="389"/>
    </row>
    <row r="28" spans="1:34" ht="24" customHeight="1">
      <c r="A28" s="389"/>
      <c r="B28" s="389" t="s">
        <v>242</v>
      </c>
      <c r="C28" s="389"/>
      <c r="D28" s="389"/>
      <c r="E28" s="389"/>
      <c r="F28" s="771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  <c r="W28" s="772"/>
      <c r="X28" s="772"/>
      <c r="Y28" s="772"/>
      <c r="Z28" s="772"/>
      <c r="AA28" s="772"/>
      <c r="AB28" s="772"/>
      <c r="AC28" s="772"/>
      <c r="AD28" s="772"/>
      <c r="AE28" s="772"/>
      <c r="AF28" s="772"/>
      <c r="AG28" s="773"/>
      <c r="AH28" s="389"/>
    </row>
    <row r="29" spans="1:34" ht="6" customHeight="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89"/>
      <c r="AG29" s="389"/>
      <c r="AH29" s="389"/>
    </row>
    <row r="30" spans="1:34" ht="25.5" customHeight="1">
      <c r="A30" s="389"/>
      <c r="B30" s="377" t="s">
        <v>243</v>
      </c>
      <c r="C30" s="389"/>
      <c r="D30" s="389"/>
      <c r="E30" s="389"/>
      <c r="F30" s="377"/>
      <c r="G30" s="389"/>
      <c r="H30" s="389"/>
      <c r="I30" s="389"/>
      <c r="J30" s="389"/>
      <c r="K30" s="389"/>
      <c r="L30" s="593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5"/>
      <c r="AH30" s="389"/>
    </row>
    <row r="31" spans="1:34" ht="6" customHeight="1">
      <c r="A31" s="389"/>
      <c r="B31" s="377"/>
      <c r="C31" s="389"/>
      <c r="D31" s="389"/>
      <c r="E31" s="389"/>
      <c r="F31" s="377"/>
      <c r="G31" s="389"/>
      <c r="H31" s="389"/>
      <c r="I31" s="389"/>
      <c r="J31" s="389"/>
      <c r="K31" s="389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89"/>
      <c r="AH31" s="389"/>
    </row>
    <row r="32" spans="1:34" ht="12.75">
      <c r="A32" s="389"/>
      <c r="B32" s="377" t="s">
        <v>244</v>
      </c>
      <c r="C32" s="389"/>
      <c r="D32" s="389"/>
      <c r="E32" s="389"/>
      <c r="F32" s="377"/>
      <c r="G32" s="389"/>
      <c r="H32" s="389"/>
      <c r="I32" s="389"/>
      <c r="J32" s="389"/>
      <c r="K32" s="389"/>
      <c r="L32" s="377"/>
      <c r="M32" s="377"/>
      <c r="N32" s="377"/>
      <c r="O32" s="377"/>
      <c r="P32" s="426"/>
      <c r="Q32" s="377" t="s">
        <v>218</v>
      </c>
      <c r="R32" s="377"/>
      <c r="S32" s="377"/>
      <c r="T32" s="377"/>
      <c r="U32" s="377"/>
      <c r="V32" s="377"/>
      <c r="W32" s="377"/>
      <c r="X32" s="426"/>
      <c r="Y32" s="377" t="s">
        <v>219</v>
      </c>
      <c r="Z32" s="377"/>
      <c r="AA32" s="377"/>
      <c r="AB32" s="377"/>
      <c r="AC32" s="377"/>
      <c r="AD32" s="377"/>
      <c r="AE32" s="377"/>
      <c r="AF32" s="377"/>
      <c r="AG32" s="389"/>
      <c r="AH32" s="389"/>
    </row>
    <row r="33" spans="1:34" ht="7.5" customHeight="1">
      <c r="A33" s="389"/>
      <c r="B33" s="377"/>
      <c r="C33" s="389"/>
      <c r="D33" s="389"/>
      <c r="E33" s="389"/>
      <c r="F33" s="377"/>
      <c r="G33" s="389"/>
      <c r="H33" s="389"/>
      <c r="I33" s="389"/>
      <c r="J33" s="389"/>
      <c r="K33" s="389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89"/>
      <c r="AH33" s="389"/>
    </row>
    <row r="34" spans="1:34" ht="24" customHeight="1">
      <c r="A34" s="389"/>
      <c r="B34" s="377"/>
      <c r="C34" s="389" t="s">
        <v>241</v>
      </c>
      <c r="D34" s="389"/>
      <c r="E34" s="389"/>
      <c r="F34" s="389"/>
      <c r="G34" s="377"/>
      <c r="H34" s="377"/>
      <c r="I34" s="771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  <c r="W34" s="772"/>
      <c r="X34" s="772"/>
      <c r="Y34" s="772"/>
      <c r="Z34" s="772"/>
      <c r="AA34" s="772"/>
      <c r="AB34" s="772"/>
      <c r="AC34" s="772"/>
      <c r="AD34" s="772"/>
      <c r="AE34" s="772"/>
      <c r="AF34" s="772"/>
      <c r="AG34" s="773"/>
      <c r="AH34" s="389"/>
    </row>
    <row r="35" spans="1:34" ht="6" customHeight="1">
      <c r="A35" s="389"/>
      <c r="B35" s="377"/>
      <c r="C35" s="389"/>
      <c r="D35" s="389"/>
      <c r="E35" s="389"/>
      <c r="F35" s="389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89"/>
      <c r="AH35" s="389"/>
    </row>
    <row r="36" spans="1:34" ht="24.75" customHeight="1">
      <c r="A36" s="389"/>
      <c r="B36" s="377"/>
      <c r="C36" s="377" t="s">
        <v>243</v>
      </c>
      <c r="D36" s="389"/>
      <c r="E36" s="389"/>
      <c r="F36" s="389"/>
      <c r="G36" s="377"/>
      <c r="H36" s="389"/>
      <c r="I36" s="389"/>
      <c r="J36" s="389"/>
      <c r="K36" s="389"/>
      <c r="L36" s="389"/>
      <c r="M36" s="771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2"/>
      <c r="AF36" s="772"/>
      <c r="AG36" s="773"/>
      <c r="AH36" s="389"/>
    </row>
    <row r="37" spans="1:34" ht="6" customHeight="1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89"/>
      <c r="AG37" s="389"/>
      <c r="AH37" s="389"/>
    </row>
    <row r="38" spans="1:34" ht="12.75">
      <c r="A38" s="389"/>
      <c r="B38" s="724" t="s">
        <v>442</v>
      </c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389"/>
    </row>
    <row r="39" spans="1:34" ht="0.75" customHeight="1">
      <c r="A39" s="389"/>
      <c r="B39" s="724"/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724"/>
      <c r="AA39" s="724"/>
      <c r="AB39" s="724"/>
      <c r="AC39" s="724"/>
      <c r="AD39" s="724"/>
      <c r="AE39" s="724"/>
      <c r="AF39" s="724"/>
      <c r="AG39" s="724"/>
      <c r="AH39" s="389"/>
    </row>
    <row r="40" spans="1:34" s="373" customFormat="1" ht="33" customHeight="1">
      <c r="A40" s="406"/>
      <c r="B40" s="743" t="s">
        <v>227</v>
      </c>
      <c r="C40" s="743"/>
      <c r="D40" s="743"/>
      <c r="E40" s="743"/>
      <c r="F40" s="743"/>
      <c r="G40" s="743"/>
      <c r="H40" s="743" t="s">
        <v>606</v>
      </c>
      <c r="I40" s="743"/>
      <c r="J40" s="743"/>
      <c r="K40" s="743" t="s">
        <v>607</v>
      </c>
      <c r="L40" s="743"/>
      <c r="M40" s="743"/>
      <c r="N40" s="743"/>
      <c r="O40" s="743" t="s">
        <v>608</v>
      </c>
      <c r="P40" s="743"/>
      <c r="Q40" s="743"/>
      <c r="R40" s="743"/>
      <c r="S40" s="743" t="s">
        <v>609</v>
      </c>
      <c r="T40" s="743"/>
      <c r="U40" s="743" t="s">
        <v>610</v>
      </c>
      <c r="V40" s="743"/>
      <c r="W40" s="743"/>
      <c r="X40" s="743" t="s">
        <v>611</v>
      </c>
      <c r="Y40" s="743"/>
      <c r="Z40" s="743"/>
      <c r="AA40" s="743"/>
      <c r="AB40" s="743" t="s">
        <v>192</v>
      </c>
      <c r="AC40" s="743"/>
      <c r="AD40" s="743"/>
      <c r="AE40" s="743"/>
      <c r="AF40" s="743"/>
      <c r="AG40" s="743"/>
      <c r="AH40" s="407"/>
    </row>
    <row r="41" spans="1:34" s="373" customFormat="1" ht="17.25" customHeight="1">
      <c r="A41" s="406"/>
      <c r="B41" s="761"/>
      <c r="C41" s="761"/>
      <c r="D41" s="761"/>
      <c r="E41" s="761"/>
      <c r="F41" s="761"/>
      <c r="G41" s="761"/>
      <c r="H41" s="761"/>
      <c r="I41" s="761"/>
      <c r="J41" s="761"/>
      <c r="K41" s="762"/>
      <c r="L41" s="762"/>
      <c r="M41" s="762"/>
      <c r="N41" s="762"/>
      <c r="O41" s="761"/>
      <c r="P41" s="761"/>
      <c r="Q41" s="761"/>
      <c r="R41" s="761"/>
      <c r="S41" s="761"/>
      <c r="T41" s="761"/>
      <c r="U41" s="761"/>
      <c r="V41" s="761"/>
      <c r="W41" s="761"/>
      <c r="X41" s="725"/>
      <c r="Y41" s="725"/>
      <c r="Z41" s="725"/>
      <c r="AA41" s="725"/>
      <c r="AB41" s="725"/>
      <c r="AC41" s="725"/>
      <c r="AD41" s="725"/>
      <c r="AE41" s="725"/>
      <c r="AF41" s="725"/>
      <c r="AG41" s="725"/>
      <c r="AH41" s="408"/>
    </row>
    <row r="42" spans="1:36" ht="17.25" customHeight="1">
      <c r="A42" s="389"/>
      <c r="B42" s="761"/>
      <c r="C42" s="761"/>
      <c r="D42" s="761"/>
      <c r="E42" s="761"/>
      <c r="F42" s="761"/>
      <c r="G42" s="761"/>
      <c r="H42" s="761"/>
      <c r="I42" s="761"/>
      <c r="J42" s="761"/>
      <c r="K42" s="762"/>
      <c r="L42" s="762"/>
      <c r="M42" s="762"/>
      <c r="N42" s="762"/>
      <c r="O42" s="761"/>
      <c r="P42" s="761"/>
      <c r="Q42" s="761"/>
      <c r="R42" s="761"/>
      <c r="S42" s="761"/>
      <c r="T42" s="761"/>
      <c r="U42" s="761"/>
      <c r="V42" s="761"/>
      <c r="W42" s="761"/>
      <c r="X42" s="725"/>
      <c r="Y42" s="725"/>
      <c r="Z42" s="725"/>
      <c r="AA42" s="725"/>
      <c r="AB42" s="725"/>
      <c r="AC42" s="725"/>
      <c r="AD42" s="725"/>
      <c r="AE42" s="725"/>
      <c r="AF42" s="725"/>
      <c r="AG42" s="725"/>
      <c r="AH42" s="377"/>
      <c r="AI42" s="369"/>
      <c r="AJ42" s="364"/>
    </row>
    <row r="43" spans="1:36" ht="17.25" customHeight="1">
      <c r="A43" s="389"/>
      <c r="B43" s="761"/>
      <c r="C43" s="761"/>
      <c r="D43" s="761"/>
      <c r="E43" s="761"/>
      <c r="F43" s="761"/>
      <c r="G43" s="761"/>
      <c r="H43" s="761"/>
      <c r="I43" s="761"/>
      <c r="J43" s="761"/>
      <c r="K43" s="762"/>
      <c r="L43" s="762"/>
      <c r="M43" s="762"/>
      <c r="N43" s="762"/>
      <c r="O43" s="761"/>
      <c r="P43" s="761"/>
      <c r="Q43" s="761"/>
      <c r="R43" s="761"/>
      <c r="S43" s="761"/>
      <c r="T43" s="761"/>
      <c r="U43" s="761"/>
      <c r="V43" s="761"/>
      <c r="W43" s="761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377"/>
      <c r="AI43" s="369"/>
      <c r="AJ43" s="364"/>
    </row>
    <row r="44" spans="1:36" ht="17.25" customHeight="1">
      <c r="A44" s="389"/>
      <c r="B44" s="761"/>
      <c r="C44" s="761"/>
      <c r="D44" s="761"/>
      <c r="E44" s="761"/>
      <c r="F44" s="761"/>
      <c r="G44" s="761"/>
      <c r="H44" s="761"/>
      <c r="I44" s="761"/>
      <c r="J44" s="761"/>
      <c r="K44" s="762"/>
      <c r="L44" s="762"/>
      <c r="M44" s="762"/>
      <c r="N44" s="762"/>
      <c r="O44" s="761"/>
      <c r="P44" s="761"/>
      <c r="Q44" s="761"/>
      <c r="R44" s="761"/>
      <c r="S44" s="761"/>
      <c r="T44" s="761"/>
      <c r="U44" s="761"/>
      <c r="V44" s="761"/>
      <c r="W44" s="761"/>
      <c r="X44" s="725"/>
      <c r="Y44" s="725"/>
      <c r="Z44" s="725"/>
      <c r="AA44" s="725"/>
      <c r="AB44" s="725"/>
      <c r="AC44" s="725"/>
      <c r="AD44" s="725"/>
      <c r="AE44" s="725"/>
      <c r="AF44" s="725"/>
      <c r="AG44" s="725"/>
      <c r="AH44" s="377"/>
      <c r="AI44" s="369"/>
      <c r="AJ44" s="364"/>
    </row>
    <row r="45" spans="1:36" ht="17.25" customHeight="1">
      <c r="A45" s="389"/>
      <c r="B45" s="761"/>
      <c r="C45" s="761"/>
      <c r="D45" s="761"/>
      <c r="E45" s="761"/>
      <c r="F45" s="761"/>
      <c r="G45" s="761"/>
      <c r="H45" s="761"/>
      <c r="I45" s="761"/>
      <c r="J45" s="761"/>
      <c r="K45" s="762"/>
      <c r="L45" s="762"/>
      <c r="M45" s="762"/>
      <c r="N45" s="762"/>
      <c r="O45" s="761"/>
      <c r="P45" s="761"/>
      <c r="Q45" s="761"/>
      <c r="R45" s="761"/>
      <c r="S45" s="761"/>
      <c r="T45" s="761"/>
      <c r="U45" s="761"/>
      <c r="V45" s="761"/>
      <c r="W45" s="761"/>
      <c r="X45" s="725"/>
      <c r="Y45" s="725"/>
      <c r="Z45" s="725"/>
      <c r="AA45" s="725"/>
      <c r="AB45" s="725"/>
      <c r="AC45" s="725"/>
      <c r="AD45" s="725"/>
      <c r="AE45" s="725"/>
      <c r="AF45" s="725"/>
      <c r="AG45" s="725"/>
      <c r="AH45" s="389"/>
      <c r="AI45" s="364"/>
      <c r="AJ45" s="364"/>
    </row>
    <row r="46" spans="1:36" ht="17.25" customHeight="1">
      <c r="A46" s="389"/>
      <c r="B46" s="761"/>
      <c r="C46" s="761"/>
      <c r="D46" s="761"/>
      <c r="E46" s="761"/>
      <c r="F46" s="761"/>
      <c r="G46" s="761"/>
      <c r="H46" s="761"/>
      <c r="I46" s="761"/>
      <c r="J46" s="761"/>
      <c r="K46" s="762"/>
      <c r="L46" s="762"/>
      <c r="M46" s="762"/>
      <c r="N46" s="762"/>
      <c r="O46" s="761"/>
      <c r="P46" s="761"/>
      <c r="Q46" s="761"/>
      <c r="R46" s="761"/>
      <c r="S46" s="761"/>
      <c r="T46" s="761"/>
      <c r="U46" s="761"/>
      <c r="V46" s="761"/>
      <c r="W46" s="761"/>
      <c r="X46" s="725"/>
      <c r="Y46" s="725"/>
      <c r="Z46" s="725"/>
      <c r="AA46" s="725"/>
      <c r="AB46" s="725"/>
      <c r="AC46" s="725"/>
      <c r="AD46" s="725"/>
      <c r="AE46" s="725"/>
      <c r="AF46" s="725"/>
      <c r="AG46" s="725"/>
      <c r="AH46" s="389"/>
      <c r="AI46" s="364"/>
      <c r="AJ46" s="364"/>
    </row>
    <row r="47" spans="1:36" ht="17.25" customHeight="1">
      <c r="A47" s="389"/>
      <c r="B47" s="761"/>
      <c r="C47" s="761"/>
      <c r="D47" s="761"/>
      <c r="E47" s="761"/>
      <c r="F47" s="761"/>
      <c r="G47" s="761"/>
      <c r="H47" s="761"/>
      <c r="I47" s="761"/>
      <c r="J47" s="761"/>
      <c r="K47" s="762"/>
      <c r="L47" s="762"/>
      <c r="M47" s="762"/>
      <c r="N47" s="762"/>
      <c r="O47" s="761"/>
      <c r="P47" s="761"/>
      <c r="Q47" s="761"/>
      <c r="R47" s="761"/>
      <c r="S47" s="761"/>
      <c r="T47" s="761"/>
      <c r="U47" s="761"/>
      <c r="V47" s="761"/>
      <c r="W47" s="761"/>
      <c r="X47" s="725"/>
      <c r="Y47" s="725"/>
      <c r="Z47" s="725"/>
      <c r="AA47" s="725"/>
      <c r="AB47" s="725"/>
      <c r="AC47" s="725"/>
      <c r="AD47" s="725"/>
      <c r="AE47" s="725"/>
      <c r="AF47" s="725"/>
      <c r="AG47" s="725"/>
      <c r="AH47" s="389"/>
      <c r="AI47" s="364"/>
      <c r="AJ47" s="364"/>
    </row>
    <row r="48" spans="1:36" ht="17.25" customHeight="1">
      <c r="A48" s="389"/>
      <c r="B48" s="761"/>
      <c r="C48" s="761"/>
      <c r="D48" s="761"/>
      <c r="E48" s="761"/>
      <c r="F48" s="761"/>
      <c r="G48" s="761"/>
      <c r="H48" s="761"/>
      <c r="I48" s="761"/>
      <c r="J48" s="761"/>
      <c r="K48" s="762"/>
      <c r="L48" s="762"/>
      <c r="M48" s="762"/>
      <c r="N48" s="762"/>
      <c r="O48" s="761"/>
      <c r="P48" s="761"/>
      <c r="Q48" s="761"/>
      <c r="R48" s="761"/>
      <c r="S48" s="761"/>
      <c r="T48" s="761"/>
      <c r="U48" s="761"/>
      <c r="V48" s="761"/>
      <c r="W48" s="761"/>
      <c r="X48" s="725"/>
      <c r="Y48" s="725"/>
      <c r="Z48" s="725"/>
      <c r="AA48" s="725"/>
      <c r="AB48" s="725"/>
      <c r="AC48" s="725"/>
      <c r="AD48" s="725"/>
      <c r="AE48" s="725"/>
      <c r="AF48" s="725"/>
      <c r="AG48" s="725"/>
      <c r="AH48" s="389"/>
      <c r="AI48" s="364"/>
      <c r="AJ48" s="364"/>
    </row>
    <row r="49" spans="1:36" ht="17.25" customHeight="1">
      <c r="A49" s="389"/>
      <c r="B49" s="761"/>
      <c r="C49" s="761"/>
      <c r="D49" s="761"/>
      <c r="E49" s="761"/>
      <c r="F49" s="761"/>
      <c r="G49" s="761"/>
      <c r="H49" s="761"/>
      <c r="I49" s="761"/>
      <c r="J49" s="761"/>
      <c r="K49" s="762"/>
      <c r="L49" s="762"/>
      <c r="M49" s="762"/>
      <c r="N49" s="762"/>
      <c r="O49" s="761"/>
      <c r="P49" s="761"/>
      <c r="Q49" s="761"/>
      <c r="R49" s="761"/>
      <c r="S49" s="761"/>
      <c r="T49" s="761"/>
      <c r="U49" s="761"/>
      <c r="V49" s="761"/>
      <c r="W49" s="761"/>
      <c r="X49" s="725"/>
      <c r="Y49" s="725"/>
      <c r="Z49" s="725"/>
      <c r="AA49" s="725"/>
      <c r="AB49" s="725"/>
      <c r="AC49" s="725"/>
      <c r="AD49" s="725"/>
      <c r="AE49" s="725"/>
      <c r="AF49" s="725"/>
      <c r="AG49" s="725"/>
      <c r="AH49" s="389"/>
      <c r="AI49" s="364"/>
      <c r="AJ49" s="364"/>
    </row>
    <row r="50" spans="1:34" ht="6.75" customHeight="1">
      <c r="A50" s="389"/>
      <c r="B50" s="419"/>
      <c r="C50" s="419"/>
      <c r="D50" s="419"/>
      <c r="E50" s="419"/>
      <c r="F50" s="419"/>
      <c r="G50" s="419"/>
      <c r="H50" s="419"/>
      <c r="I50" s="419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89"/>
    </row>
    <row r="51" spans="1:34" ht="12.75" customHeight="1">
      <c r="A51" s="389"/>
      <c r="B51" s="409" t="s">
        <v>443</v>
      </c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83"/>
      <c r="V51" s="396" t="s">
        <v>218</v>
      </c>
      <c r="W51" s="396"/>
      <c r="X51" s="396"/>
      <c r="Y51" s="383"/>
      <c r="Z51" s="409" t="s">
        <v>220</v>
      </c>
      <c r="AA51" s="396"/>
      <c r="AB51" s="396"/>
      <c r="AC51" s="396"/>
      <c r="AD51" s="396"/>
      <c r="AE51" s="396"/>
      <c r="AF51" s="396"/>
      <c r="AG51" s="396"/>
      <c r="AH51" s="396"/>
    </row>
    <row r="52" spans="1:34" ht="6.75" customHeight="1">
      <c r="A52" s="389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</row>
    <row r="53" spans="1:34" ht="12.75">
      <c r="A53" s="389"/>
      <c r="B53" s="389" t="s">
        <v>221</v>
      </c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775"/>
      <c r="O53" s="775"/>
      <c r="P53" s="389" t="s">
        <v>223</v>
      </c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</row>
    <row r="54" spans="1:34" ht="7.5" customHeight="1">
      <c r="A54" s="389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</row>
    <row r="55" spans="1:34" ht="12.75">
      <c r="A55" s="389"/>
      <c r="B55" s="389" t="s">
        <v>222</v>
      </c>
      <c r="C55" s="389"/>
      <c r="D55" s="389"/>
      <c r="E55" s="389"/>
      <c r="F55" s="389"/>
      <c r="G55" s="389"/>
      <c r="H55" s="389"/>
      <c r="I55" s="389"/>
      <c r="J55" s="389"/>
      <c r="K55" s="389"/>
      <c r="L55" s="775"/>
      <c r="M55" s="775"/>
      <c r="N55" s="389" t="s">
        <v>224</v>
      </c>
      <c r="O55" s="389"/>
      <c r="P55" s="389"/>
      <c r="Q55" s="776"/>
      <c r="R55" s="777"/>
      <c r="S55" s="389" t="s">
        <v>226</v>
      </c>
      <c r="T55" s="389"/>
      <c r="U55" s="389"/>
      <c r="V55" s="776"/>
      <c r="W55" s="777"/>
      <c r="X55" s="389" t="s">
        <v>225</v>
      </c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</row>
    <row r="56" spans="1:34" ht="12.75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96"/>
      <c r="M56" s="396"/>
      <c r="N56" s="389"/>
      <c r="O56" s="389"/>
      <c r="P56" s="389"/>
      <c r="Q56" s="396"/>
      <c r="R56" s="396"/>
      <c r="S56" s="389"/>
      <c r="T56" s="389"/>
      <c r="U56" s="389"/>
      <c r="V56" s="396"/>
      <c r="W56" s="396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</row>
    <row r="57" spans="1:34" ht="12.75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77"/>
      <c r="M57" s="377"/>
      <c r="N57" s="389"/>
      <c r="O57" s="389"/>
      <c r="P57" s="389"/>
      <c r="Q57" s="377"/>
      <c r="R57" s="377"/>
      <c r="S57" s="389"/>
      <c r="T57" s="389"/>
      <c r="U57" s="389"/>
      <c r="V57" s="377"/>
      <c r="W57" s="377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</row>
    <row r="58" spans="1:34" ht="12.75">
      <c r="A58" s="389"/>
      <c r="B58" s="741" t="s">
        <v>258</v>
      </c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741"/>
      <c r="Y58" s="741"/>
      <c r="Z58" s="741"/>
      <c r="AA58" s="741"/>
      <c r="AB58" s="741"/>
      <c r="AC58" s="741"/>
      <c r="AD58" s="741"/>
      <c r="AE58" s="741"/>
      <c r="AF58" s="741"/>
      <c r="AG58" s="389"/>
      <c r="AH58" s="389"/>
    </row>
    <row r="59" spans="1:34" ht="12.75">
      <c r="A59" s="389"/>
      <c r="B59" s="742"/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42"/>
      <c r="T59" s="742"/>
      <c r="U59" s="742"/>
      <c r="V59" s="742"/>
      <c r="W59" s="742"/>
      <c r="X59" s="742"/>
      <c r="Y59" s="742"/>
      <c r="Z59" s="742"/>
      <c r="AA59" s="742"/>
      <c r="AB59" s="742"/>
      <c r="AC59" s="742"/>
      <c r="AD59" s="742"/>
      <c r="AE59" s="742"/>
      <c r="AF59" s="742"/>
      <c r="AG59" s="389"/>
      <c r="AH59" s="389"/>
    </row>
    <row r="60" spans="1:34" ht="12.75">
      <c r="A60" s="389"/>
      <c r="B60" s="592" t="s">
        <v>227</v>
      </c>
      <c r="C60" s="592"/>
      <c r="D60" s="592"/>
      <c r="E60" s="592"/>
      <c r="F60" s="592"/>
      <c r="G60" s="592"/>
      <c r="H60" s="592"/>
      <c r="I60" s="592"/>
      <c r="J60" s="592"/>
      <c r="K60" s="592" t="s">
        <v>228</v>
      </c>
      <c r="L60" s="592"/>
      <c r="M60" s="592"/>
      <c r="N60" s="592"/>
      <c r="O60" s="592"/>
      <c r="P60" s="592"/>
      <c r="Q60" s="592"/>
      <c r="R60" s="592"/>
      <c r="S60" s="592" t="s">
        <v>183</v>
      </c>
      <c r="T60" s="592"/>
      <c r="U60" s="592"/>
      <c r="V60" s="592"/>
      <c r="W60" s="592"/>
      <c r="X60" s="592"/>
      <c r="Y60" s="592"/>
      <c r="Z60" s="592" t="s">
        <v>229</v>
      </c>
      <c r="AA60" s="592"/>
      <c r="AB60" s="592"/>
      <c r="AC60" s="592"/>
      <c r="AD60" s="592"/>
      <c r="AE60" s="592"/>
      <c r="AF60" s="592"/>
      <c r="AG60" s="592"/>
      <c r="AH60" s="389"/>
    </row>
    <row r="61" spans="1:34" ht="21" customHeight="1">
      <c r="A61" s="389"/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774"/>
      <c r="AA61" s="774"/>
      <c r="AB61" s="774"/>
      <c r="AC61" s="774"/>
      <c r="AD61" s="774"/>
      <c r="AE61" s="774"/>
      <c r="AF61" s="774"/>
      <c r="AG61" s="774"/>
      <c r="AH61" s="389"/>
    </row>
    <row r="62" spans="1:34" ht="21.75" customHeight="1">
      <c r="A62" s="389"/>
      <c r="B62" s="715" t="s">
        <v>398</v>
      </c>
      <c r="C62" s="715"/>
      <c r="D62" s="715"/>
      <c r="E62" s="715"/>
      <c r="F62" s="715"/>
      <c r="G62" s="715"/>
      <c r="H62" s="715"/>
      <c r="I62" s="715"/>
      <c r="J62" s="715"/>
      <c r="K62" s="771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772"/>
      <c r="Y62" s="772"/>
      <c r="Z62" s="772"/>
      <c r="AA62" s="772"/>
      <c r="AB62" s="772"/>
      <c r="AC62" s="772"/>
      <c r="AD62" s="772"/>
      <c r="AE62" s="772"/>
      <c r="AF62" s="772"/>
      <c r="AG62" s="773"/>
      <c r="AH62" s="389"/>
    </row>
    <row r="63" spans="1:34" ht="20.25" customHeight="1">
      <c r="A63" s="389"/>
      <c r="B63" s="774"/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774"/>
      <c r="Y63" s="774"/>
      <c r="Z63" s="774"/>
      <c r="AA63" s="774"/>
      <c r="AB63" s="774"/>
      <c r="AC63" s="774"/>
      <c r="AD63" s="774"/>
      <c r="AE63" s="774"/>
      <c r="AF63" s="774"/>
      <c r="AG63" s="774"/>
      <c r="AH63" s="389"/>
    </row>
    <row r="64" spans="1:34" ht="19.5" customHeight="1">
      <c r="A64" s="389"/>
      <c r="B64" s="713" t="s">
        <v>398</v>
      </c>
      <c r="C64" s="713"/>
      <c r="D64" s="713"/>
      <c r="E64" s="713"/>
      <c r="F64" s="713"/>
      <c r="G64" s="713"/>
      <c r="H64" s="713"/>
      <c r="I64" s="713"/>
      <c r="J64" s="713"/>
      <c r="K64" s="771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2"/>
      <c r="AB64" s="772"/>
      <c r="AC64" s="772"/>
      <c r="AD64" s="772"/>
      <c r="AE64" s="772"/>
      <c r="AF64" s="772"/>
      <c r="AG64" s="773"/>
      <c r="AH64" s="389"/>
    </row>
    <row r="65" spans="1:34" ht="19.5" customHeight="1">
      <c r="A65" s="389"/>
      <c r="B65" s="774"/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389"/>
    </row>
    <row r="66" spans="1:34" ht="19.5" customHeight="1">
      <c r="A66" s="389"/>
      <c r="B66" s="713" t="s">
        <v>398</v>
      </c>
      <c r="C66" s="713"/>
      <c r="D66" s="713"/>
      <c r="E66" s="713"/>
      <c r="F66" s="713"/>
      <c r="G66" s="713"/>
      <c r="H66" s="713"/>
      <c r="I66" s="713"/>
      <c r="J66" s="713"/>
      <c r="K66" s="771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772"/>
      <c r="Y66" s="772"/>
      <c r="Z66" s="772"/>
      <c r="AA66" s="772"/>
      <c r="AB66" s="772"/>
      <c r="AC66" s="772"/>
      <c r="AD66" s="772"/>
      <c r="AE66" s="772"/>
      <c r="AF66" s="772"/>
      <c r="AG66" s="773"/>
      <c r="AH66" s="389"/>
    </row>
    <row r="67" spans="1:34" ht="6.75" customHeight="1">
      <c r="A67" s="389"/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</row>
    <row r="68" spans="1:34" ht="12.75">
      <c r="A68" s="389"/>
      <c r="B68" s="708" t="s">
        <v>405</v>
      </c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8"/>
      <c r="AA68" s="708"/>
      <c r="AB68" s="708"/>
      <c r="AC68" s="708"/>
      <c r="AD68" s="708"/>
      <c r="AE68" s="708"/>
      <c r="AF68" s="708"/>
      <c r="AG68" s="708"/>
      <c r="AH68" s="389"/>
    </row>
    <row r="69" spans="1:34" ht="12.75">
      <c r="A69" s="389"/>
      <c r="B69" s="714" t="s">
        <v>400</v>
      </c>
      <c r="C69" s="714"/>
      <c r="D69" s="714"/>
      <c r="E69" s="714"/>
      <c r="F69" s="714"/>
      <c r="G69" s="714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  <c r="AF69" s="714"/>
      <c r="AG69" s="714"/>
      <c r="AH69" s="389"/>
    </row>
    <row r="70" spans="1:34" ht="12.75">
      <c r="A70" s="389"/>
      <c r="B70" s="418" t="s">
        <v>401</v>
      </c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</row>
    <row r="71" spans="1:34" ht="12.75">
      <c r="A71" s="389"/>
      <c r="B71" s="592" t="s">
        <v>217</v>
      </c>
      <c r="C71" s="592"/>
      <c r="D71" s="592"/>
      <c r="E71" s="592"/>
      <c r="F71" s="592"/>
      <c r="G71" s="592"/>
      <c r="H71" s="592"/>
      <c r="I71" s="592"/>
      <c r="J71" s="592"/>
      <c r="K71" s="592"/>
      <c r="L71" s="592" t="s">
        <v>246</v>
      </c>
      <c r="M71" s="592"/>
      <c r="N71" s="592"/>
      <c r="O71" s="592"/>
      <c r="P71" s="592" t="s">
        <v>245</v>
      </c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 t="s">
        <v>247</v>
      </c>
      <c r="AB71" s="592"/>
      <c r="AC71" s="592"/>
      <c r="AD71" s="592"/>
      <c r="AE71" s="592"/>
      <c r="AF71" s="592"/>
      <c r="AG71" s="592"/>
      <c r="AH71" s="389"/>
    </row>
    <row r="72" spans="1:34" ht="12.75">
      <c r="A72" s="389"/>
      <c r="B72" s="769"/>
      <c r="C72" s="769"/>
      <c r="D72" s="769"/>
      <c r="E72" s="769"/>
      <c r="F72" s="769"/>
      <c r="G72" s="769"/>
      <c r="H72" s="769"/>
      <c r="I72" s="769"/>
      <c r="J72" s="769"/>
      <c r="K72" s="769"/>
      <c r="L72" s="769"/>
      <c r="M72" s="769"/>
      <c r="N72" s="769"/>
      <c r="O72" s="769"/>
      <c r="P72" s="769"/>
      <c r="Q72" s="769"/>
      <c r="R72" s="769"/>
      <c r="S72" s="769"/>
      <c r="T72" s="769"/>
      <c r="U72" s="769"/>
      <c r="V72" s="769"/>
      <c r="W72" s="769"/>
      <c r="X72" s="769"/>
      <c r="Y72" s="769"/>
      <c r="Z72" s="769"/>
      <c r="AA72" s="769"/>
      <c r="AB72" s="769"/>
      <c r="AC72" s="769"/>
      <c r="AD72" s="769"/>
      <c r="AE72" s="769"/>
      <c r="AF72" s="769"/>
      <c r="AG72" s="769"/>
      <c r="AH72" s="389"/>
    </row>
    <row r="73" spans="1:34" ht="6.75" customHeight="1">
      <c r="A73" s="389"/>
      <c r="B73" s="769"/>
      <c r="C73" s="769"/>
      <c r="D73" s="769"/>
      <c r="E73" s="769"/>
      <c r="F73" s="769"/>
      <c r="G73" s="769"/>
      <c r="H73" s="769"/>
      <c r="I73" s="769"/>
      <c r="J73" s="769"/>
      <c r="K73" s="769"/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  <c r="W73" s="769"/>
      <c r="X73" s="769"/>
      <c r="Y73" s="769"/>
      <c r="Z73" s="769"/>
      <c r="AA73" s="769"/>
      <c r="AB73" s="769"/>
      <c r="AC73" s="769"/>
      <c r="AD73" s="769"/>
      <c r="AE73" s="769"/>
      <c r="AF73" s="769"/>
      <c r="AG73" s="769"/>
      <c r="AH73" s="389"/>
    </row>
    <row r="74" spans="1:34" ht="6.75" customHeight="1">
      <c r="A74" s="389"/>
      <c r="B74" s="769"/>
      <c r="C74" s="769"/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69"/>
      <c r="O74" s="769"/>
      <c r="P74" s="769"/>
      <c r="Q74" s="769"/>
      <c r="R74" s="769"/>
      <c r="S74" s="769"/>
      <c r="T74" s="769"/>
      <c r="U74" s="769"/>
      <c r="V74" s="769"/>
      <c r="W74" s="769"/>
      <c r="X74" s="769"/>
      <c r="Y74" s="769"/>
      <c r="Z74" s="769"/>
      <c r="AA74" s="769"/>
      <c r="AB74" s="769"/>
      <c r="AC74" s="769"/>
      <c r="AD74" s="769"/>
      <c r="AE74" s="769"/>
      <c r="AF74" s="769"/>
      <c r="AG74" s="769"/>
      <c r="AH74" s="389"/>
    </row>
    <row r="75" spans="1:34" ht="13.5" customHeight="1">
      <c r="A75" s="389"/>
      <c r="B75" s="769"/>
      <c r="C75" s="769"/>
      <c r="D75" s="769"/>
      <c r="E75" s="769"/>
      <c r="F75" s="769"/>
      <c r="G75" s="769"/>
      <c r="H75" s="769"/>
      <c r="I75" s="769"/>
      <c r="J75" s="769"/>
      <c r="K75" s="769"/>
      <c r="L75" s="769"/>
      <c r="M75" s="769"/>
      <c r="N75" s="769"/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  <c r="AH75" s="389"/>
    </row>
    <row r="76" spans="1:34" ht="12.75">
      <c r="A76" s="389"/>
      <c r="B76" s="769"/>
      <c r="C76" s="769"/>
      <c r="D76" s="769"/>
      <c r="E76" s="769"/>
      <c r="F76" s="769"/>
      <c r="G76" s="769"/>
      <c r="H76" s="769"/>
      <c r="I76" s="769"/>
      <c r="J76" s="769"/>
      <c r="K76" s="769"/>
      <c r="L76" s="769"/>
      <c r="M76" s="769"/>
      <c r="N76" s="769"/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389"/>
    </row>
    <row r="77" spans="1:34" ht="7.5" customHeight="1">
      <c r="A77" s="389"/>
      <c r="B77" s="769"/>
      <c r="C77" s="769"/>
      <c r="D77" s="769"/>
      <c r="E77" s="769"/>
      <c r="F77" s="769"/>
      <c r="G77" s="769"/>
      <c r="H77" s="769"/>
      <c r="I77" s="769"/>
      <c r="J77" s="769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  <c r="AH77" s="389"/>
    </row>
    <row r="78" spans="1:34" ht="12.75">
      <c r="A78" s="389"/>
      <c r="B78" s="769"/>
      <c r="C78" s="769"/>
      <c r="D78" s="769"/>
      <c r="E78" s="769"/>
      <c r="F78" s="769"/>
      <c r="G78" s="769"/>
      <c r="H78" s="769"/>
      <c r="I78" s="769"/>
      <c r="J78" s="769"/>
      <c r="K78" s="769"/>
      <c r="L78" s="769"/>
      <c r="M78" s="769"/>
      <c r="N78" s="769"/>
      <c r="O78" s="769"/>
      <c r="P78" s="769"/>
      <c r="Q78" s="769"/>
      <c r="R78" s="769"/>
      <c r="S78" s="769"/>
      <c r="T78" s="769"/>
      <c r="U78" s="769"/>
      <c r="V78" s="769"/>
      <c r="W78" s="769"/>
      <c r="X78" s="769"/>
      <c r="Y78" s="769"/>
      <c r="Z78" s="769"/>
      <c r="AA78" s="769"/>
      <c r="AB78" s="769"/>
      <c r="AC78" s="769"/>
      <c r="AD78" s="769"/>
      <c r="AE78" s="769"/>
      <c r="AF78" s="769"/>
      <c r="AG78" s="769"/>
      <c r="AH78" s="389"/>
    </row>
    <row r="79" spans="1:34" ht="8.25" customHeight="1">
      <c r="A79" s="389"/>
      <c r="B79" s="769"/>
      <c r="C79" s="769"/>
      <c r="D79" s="769"/>
      <c r="E79" s="769"/>
      <c r="F79" s="769"/>
      <c r="G79" s="769"/>
      <c r="H79" s="769"/>
      <c r="I79" s="769"/>
      <c r="J79" s="769"/>
      <c r="K79" s="769"/>
      <c r="L79" s="769"/>
      <c r="M79" s="769"/>
      <c r="N79" s="769"/>
      <c r="O79" s="769"/>
      <c r="P79" s="769"/>
      <c r="Q79" s="769"/>
      <c r="R79" s="769"/>
      <c r="S79" s="769"/>
      <c r="T79" s="769"/>
      <c r="U79" s="769"/>
      <c r="V79" s="769"/>
      <c r="W79" s="769"/>
      <c r="X79" s="769"/>
      <c r="Y79" s="769"/>
      <c r="Z79" s="769"/>
      <c r="AA79" s="769"/>
      <c r="AB79" s="769"/>
      <c r="AC79" s="769"/>
      <c r="AD79" s="769"/>
      <c r="AE79" s="769"/>
      <c r="AF79" s="769"/>
      <c r="AG79" s="769"/>
      <c r="AH79" s="389"/>
    </row>
    <row r="80" spans="1:34" ht="12.75">
      <c r="A80" s="389"/>
      <c r="B80" s="418" t="s">
        <v>402</v>
      </c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</row>
    <row r="81" spans="1:34" ht="12.75">
      <c r="A81" s="389"/>
      <c r="B81" s="592" t="s">
        <v>217</v>
      </c>
      <c r="C81" s="592"/>
      <c r="D81" s="592"/>
      <c r="E81" s="592"/>
      <c r="F81" s="592"/>
      <c r="G81" s="592"/>
      <c r="H81" s="592"/>
      <c r="I81" s="592"/>
      <c r="J81" s="592"/>
      <c r="K81" s="592"/>
      <c r="L81" s="592"/>
      <c r="M81" s="592"/>
      <c r="N81" s="592"/>
      <c r="O81" s="592"/>
      <c r="P81" s="592" t="s">
        <v>248</v>
      </c>
      <c r="Q81" s="592"/>
      <c r="R81" s="592"/>
      <c r="S81" s="592"/>
      <c r="T81" s="592"/>
      <c r="U81" s="592"/>
      <c r="V81" s="592"/>
      <c r="W81" s="592"/>
      <c r="X81" s="592"/>
      <c r="Y81" s="592"/>
      <c r="Z81" s="592"/>
      <c r="AA81" s="592" t="s">
        <v>247</v>
      </c>
      <c r="AB81" s="592"/>
      <c r="AC81" s="592"/>
      <c r="AD81" s="592"/>
      <c r="AE81" s="592"/>
      <c r="AF81" s="592"/>
      <c r="AG81" s="592"/>
      <c r="AH81" s="389"/>
    </row>
    <row r="82" spans="1:34" ht="19.5" customHeight="1">
      <c r="A82" s="389"/>
      <c r="B82" s="769"/>
      <c r="C82" s="769"/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389"/>
    </row>
    <row r="83" spans="1:34" ht="18" customHeight="1">
      <c r="A83" s="389"/>
      <c r="B83" s="769"/>
      <c r="C83" s="769"/>
      <c r="D83" s="769"/>
      <c r="E83" s="769"/>
      <c r="F83" s="769"/>
      <c r="G83" s="769"/>
      <c r="H83" s="769"/>
      <c r="I83" s="769"/>
      <c r="J83" s="769"/>
      <c r="K83" s="769"/>
      <c r="L83" s="769"/>
      <c r="M83" s="769"/>
      <c r="N83" s="769"/>
      <c r="O83" s="769"/>
      <c r="P83" s="769"/>
      <c r="Q83" s="769"/>
      <c r="R83" s="769"/>
      <c r="S83" s="769"/>
      <c r="T83" s="769"/>
      <c r="U83" s="769"/>
      <c r="V83" s="769"/>
      <c r="W83" s="769"/>
      <c r="X83" s="769"/>
      <c r="Y83" s="769"/>
      <c r="Z83" s="769"/>
      <c r="AA83" s="769"/>
      <c r="AB83" s="769"/>
      <c r="AC83" s="769"/>
      <c r="AD83" s="769"/>
      <c r="AE83" s="769"/>
      <c r="AF83" s="769"/>
      <c r="AG83" s="769"/>
      <c r="AH83" s="389"/>
    </row>
    <row r="84" spans="1:34" ht="18" customHeight="1">
      <c r="A84" s="389"/>
      <c r="B84" s="769"/>
      <c r="C84" s="769"/>
      <c r="D84" s="769"/>
      <c r="E84" s="769"/>
      <c r="F84" s="769"/>
      <c r="G84" s="769"/>
      <c r="H84" s="769"/>
      <c r="I84" s="769"/>
      <c r="J84" s="769"/>
      <c r="K84" s="769"/>
      <c r="L84" s="769"/>
      <c r="M84" s="769"/>
      <c r="N84" s="769"/>
      <c r="O84" s="769"/>
      <c r="P84" s="769"/>
      <c r="Q84" s="769"/>
      <c r="R84" s="769"/>
      <c r="S84" s="769"/>
      <c r="T84" s="769"/>
      <c r="U84" s="769"/>
      <c r="V84" s="769"/>
      <c r="W84" s="769"/>
      <c r="X84" s="769"/>
      <c r="Y84" s="769"/>
      <c r="Z84" s="769"/>
      <c r="AA84" s="769"/>
      <c r="AB84" s="769"/>
      <c r="AC84" s="769"/>
      <c r="AD84" s="769"/>
      <c r="AE84" s="769"/>
      <c r="AF84" s="769"/>
      <c r="AG84" s="769"/>
      <c r="AH84" s="389"/>
    </row>
    <row r="85" spans="1:34" ht="18.75" customHeight="1">
      <c r="A85" s="389"/>
      <c r="B85" s="769"/>
      <c r="C85" s="769"/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69"/>
      <c r="P85" s="769"/>
      <c r="Q85" s="769"/>
      <c r="R85" s="769"/>
      <c r="S85" s="769"/>
      <c r="T85" s="769"/>
      <c r="U85" s="769"/>
      <c r="V85" s="769"/>
      <c r="W85" s="769"/>
      <c r="X85" s="769"/>
      <c r="Y85" s="769"/>
      <c r="Z85" s="769"/>
      <c r="AA85" s="769"/>
      <c r="AB85" s="769"/>
      <c r="AC85" s="769"/>
      <c r="AD85" s="769"/>
      <c r="AE85" s="769"/>
      <c r="AF85" s="769"/>
      <c r="AG85" s="769"/>
      <c r="AH85" s="389"/>
    </row>
    <row r="86" spans="1:34" ht="18.75" customHeight="1">
      <c r="A86" s="389"/>
      <c r="B86" s="769"/>
      <c r="C86" s="769"/>
      <c r="D86" s="769"/>
      <c r="E86" s="769"/>
      <c r="F86" s="769"/>
      <c r="G86" s="769"/>
      <c r="H86" s="769"/>
      <c r="I86" s="769"/>
      <c r="J86" s="769"/>
      <c r="K86" s="769"/>
      <c r="L86" s="769"/>
      <c r="M86" s="769"/>
      <c r="N86" s="769"/>
      <c r="O86" s="769"/>
      <c r="P86" s="769"/>
      <c r="Q86" s="769"/>
      <c r="R86" s="769"/>
      <c r="S86" s="769"/>
      <c r="T86" s="769"/>
      <c r="U86" s="769"/>
      <c r="V86" s="769"/>
      <c r="W86" s="769"/>
      <c r="X86" s="769"/>
      <c r="Y86" s="769"/>
      <c r="Z86" s="769"/>
      <c r="AA86" s="769"/>
      <c r="AB86" s="769"/>
      <c r="AC86" s="769"/>
      <c r="AD86" s="769"/>
      <c r="AE86" s="769"/>
      <c r="AF86" s="769"/>
      <c r="AG86" s="769"/>
      <c r="AH86" s="389"/>
    </row>
    <row r="87" spans="1:34" ht="18.75" customHeight="1">
      <c r="A87" s="389"/>
      <c r="B87" s="769"/>
      <c r="C87" s="769"/>
      <c r="D87" s="769"/>
      <c r="E87" s="769"/>
      <c r="F87" s="769"/>
      <c r="G87" s="769"/>
      <c r="H87" s="769"/>
      <c r="I87" s="769"/>
      <c r="J87" s="769"/>
      <c r="K87" s="769"/>
      <c r="L87" s="769"/>
      <c r="M87" s="769"/>
      <c r="N87" s="769"/>
      <c r="O87" s="769"/>
      <c r="P87" s="769"/>
      <c r="Q87" s="769"/>
      <c r="R87" s="769"/>
      <c r="S87" s="769"/>
      <c r="T87" s="769"/>
      <c r="U87" s="769"/>
      <c r="V87" s="769"/>
      <c r="W87" s="769"/>
      <c r="X87" s="769"/>
      <c r="Y87" s="769"/>
      <c r="Z87" s="769"/>
      <c r="AA87" s="769"/>
      <c r="AB87" s="769"/>
      <c r="AC87" s="769"/>
      <c r="AD87" s="769"/>
      <c r="AE87" s="769"/>
      <c r="AF87" s="769"/>
      <c r="AG87" s="769"/>
      <c r="AH87" s="389"/>
    </row>
    <row r="88" spans="1:34" ht="12.75">
      <c r="A88" s="389"/>
      <c r="B88" s="418" t="s">
        <v>403</v>
      </c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</row>
    <row r="89" spans="1:34" ht="12.75">
      <c r="A89" s="389"/>
      <c r="B89" s="592" t="s">
        <v>217</v>
      </c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 t="s">
        <v>248</v>
      </c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 t="s">
        <v>247</v>
      </c>
      <c r="AB89" s="592"/>
      <c r="AC89" s="592"/>
      <c r="AD89" s="592"/>
      <c r="AE89" s="592"/>
      <c r="AF89" s="592"/>
      <c r="AG89" s="592"/>
      <c r="AH89" s="389"/>
    </row>
    <row r="90" spans="1:34" ht="19.5" customHeight="1">
      <c r="A90" s="389"/>
      <c r="B90" s="769"/>
      <c r="C90" s="769"/>
      <c r="D90" s="769"/>
      <c r="E90" s="769"/>
      <c r="F90" s="769"/>
      <c r="G90" s="769"/>
      <c r="H90" s="769"/>
      <c r="I90" s="769"/>
      <c r="J90" s="769"/>
      <c r="K90" s="769"/>
      <c r="L90" s="769"/>
      <c r="M90" s="769"/>
      <c r="N90" s="769"/>
      <c r="O90" s="769"/>
      <c r="P90" s="769"/>
      <c r="Q90" s="769"/>
      <c r="R90" s="769"/>
      <c r="S90" s="769"/>
      <c r="T90" s="769"/>
      <c r="U90" s="769"/>
      <c r="V90" s="769"/>
      <c r="W90" s="769"/>
      <c r="X90" s="769"/>
      <c r="Y90" s="769"/>
      <c r="Z90" s="769"/>
      <c r="AA90" s="769"/>
      <c r="AB90" s="769"/>
      <c r="AC90" s="769"/>
      <c r="AD90" s="769"/>
      <c r="AE90" s="769"/>
      <c r="AF90" s="769"/>
      <c r="AG90" s="769"/>
      <c r="AH90" s="389"/>
    </row>
    <row r="91" spans="1:34" ht="18.75" customHeight="1">
      <c r="A91" s="389"/>
      <c r="B91" s="769"/>
      <c r="C91" s="769"/>
      <c r="D91" s="769"/>
      <c r="E91" s="769"/>
      <c r="F91" s="769"/>
      <c r="G91" s="769"/>
      <c r="H91" s="769"/>
      <c r="I91" s="769"/>
      <c r="J91" s="769"/>
      <c r="K91" s="769"/>
      <c r="L91" s="769"/>
      <c r="M91" s="769"/>
      <c r="N91" s="769"/>
      <c r="O91" s="769"/>
      <c r="P91" s="769"/>
      <c r="Q91" s="769"/>
      <c r="R91" s="769"/>
      <c r="S91" s="769"/>
      <c r="T91" s="769"/>
      <c r="U91" s="769"/>
      <c r="V91" s="769"/>
      <c r="W91" s="769"/>
      <c r="X91" s="769"/>
      <c r="Y91" s="769"/>
      <c r="Z91" s="769"/>
      <c r="AA91" s="769"/>
      <c r="AB91" s="769"/>
      <c r="AC91" s="769"/>
      <c r="AD91" s="769"/>
      <c r="AE91" s="769"/>
      <c r="AF91" s="769"/>
      <c r="AG91" s="769"/>
      <c r="AH91" s="389"/>
    </row>
    <row r="92" spans="1:34" ht="18.75" customHeight="1">
      <c r="A92" s="389"/>
      <c r="B92" s="769"/>
      <c r="C92" s="769"/>
      <c r="D92" s="769"/>
      <c r="E92" s="769"/>
      <c r="F92" s="769"/>
      <c r="G92" s="769"/>
      <c r="H92" s="769"/>
      <c r="I92" s="769"/>
      <c r="J92" s="769"/>
      <c r="K92" s="769"/>
      <c r="L92" s="769"/>
      <c r="M92" s="769"/>
      <c r="N92" s="769"/>
      <c r="O92" s="769"/>
      <c r="P92" s="769"/>
      <c r="Q92" s="769"/>
      <c r="R92" s="769"/>
      <c r="S92" s="769"/>
      <c r="T92" s="769"/>
      <c r="U92" s="769"/>
      <c r="V92" s="769"/>
      <c r="W92" s="769"/>
      <c r="X92" s="769"/>
      <c r="Y92" s="769"/>
      <c r="Z92" s="769"/>
      <c r="AA92" s="769"/>
      <c r="AB92" s="769"/>
      <c r="AC92" s="769"/>
      <c r="AD92" s="769"/>
      <c r="AE92" s="769"/>
      <c r="AF92" s="769"/>
      <c r="AG92" s="769"/>
      <c r="AH92" s="389"/>
    </row>
    <row r="93" spans="1:34" ht="18" customHeight="1">
      <c r="A93" s="389"/>
      <c r="B93" s="769"/>
      <c r="C93" s="769"/>
      <c r="D93" s="769"/>
      <c r="E93" s="769"/>
      <c r="F93" s="769"/>
      <c r="G93" s="769"/>
      <c r="H93" s="769"/>
      <c r="I93" s="769"/>
      <c r="J93" s="769"/>
      <c r="K93" s="769"/>
      <c r="L93" s="769"/>
      <c r="M93" s="769"/>
      <c r="N93" s="769"/>
      <c r="O93" s="769"/>
      <c r="P93" s="769"/>
      <c r="Q93" s="769"/>
      <c r="R93" s="769"/>
      <c r="S93" s="769"/>
      <c r="T93" s="769"/>
      <c r="U93" s="769"/>
      <c r="V93" s="769"/>
      <c r="W93" s="769"/>
      <c r="X93" s="769"/>
      <c r="Y93" s="769"/>
      <c r="Z93" s="769"/>
      <c r="AA93" s="769"/>
      <c r="AB93" s="769"/>
      <c r="AC93" s="769"/>
      <c r="AD93" s="769"/>
      <c r="AE93" s="769"/>
      <c r="AF93" s="769"/>
      <c r="AG93" s="769"/>
      <c r="AH93" s="389"/>
    </row>
    <row r="94" spans="1:34" ht="12.75">
      <c r="A94" s="389"/>
      <c r="B94" s="418" t="s">
        <v>404</v>
      </c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</row>
    <row r="95" spans="1:34" ht="12.75">
      <c r="A95" s="389"/>
      <c r="B95" s="592" t="s">
        <v>217</v>
      </c>
      <c r="C95" s="592"/>
      <c r="D95" s="592"/>
      <c r="E95" s="592"/>
      <c r="F95" s="592"/>
      <c r="G95" s="592"/>
      <c r="H95" s="592"/>
      <c r="I95" s="592"/>
      <c r="J95" s="592"/>
      <c r="K95" s="592"/>
      <c r="L95" s="592"/>
      <c r="M95" s="592"/>
      <c r="N95" s="592"/>
      <c r="O95" s="592"/>
      <c r="P95" s="592" t="s">
        <v>248</v>
      </c>
      <c r="Q95" s="592"/>
      <c r="R95" s="592"/>
      <c r="S95" s="592"/>
      <c r="T95" s="592"/>
      <c r="U95" s="592"/>
      <c r="V95" s="592"/>
      <c r="W95" s="592"/>
      <c r="X95" s="592"/>
      <c r="Y95" s="592"/>
      <c r="Z95" s="592"/>
      <c r="AA95" s="592" t="s">
        <v>247</v>
      </c>
      <c r="AB95" s="592"/>
      <c r="AC95" s="592"/>
      <c r="AD95" s="592"/>
      <c r="AE95" s="592"/>
      <c r="AF95" s="592"/>
      <c r="AG95" s="592"/>
      <c r="AH95" s="389"/>
    </row>
    <row r="96" spans="1:34" ht="19.5" customHeight="1">
      <c r="A96" s="389"/>
      <c r="B96" s="769"/>
      <c r="C96" s="769"/>
      <c r="D96" s="769"/>
      <c r="E96" s="769"/>
      <c r="F96" s="769"/>
      <c r="G96" s="769"/>
      <c r="H96" s="769"/>
      <c r="I96" s="769"/>
      <c r="J96" s="769"/>
      <c r="K96" s="769"/>
      <c r="L96" s="769"/>
      <c r="M96" s="769"/>
      <c r="N96" s="769"/>
      <c r="O96" s="769"/>
      <c r="P96" s="769"/>
      <c r="Q96" s="769"/>
      <c r="R96" s="769"/>
      <c r="S96" s="769"/>
      <c r="T96" s="769"/>
      <c r="U96" s="769"/>
      <c r="V96" s="769"/>
      <c r="W96" s="769"/>
      <c r="X96" s="769"/>
      <c r="Y96" s="769"/>
      <c r="Z96" s="769"/>
      <c r="AA96" s="769"/>
      <c r="AB96" s="769"/>
      <c r="AC96" s="769"/>
      <c r="AD96" s="769"/>
      <c r="AE96" s="769"/>
      <c r="AF96" s="769"/>
      <c r="AG96" s="769"/>
      <c r="AH96" s="389"/>
    </row>
    <row r="97" spans="1:34" ht="18.75" customHeight="1">
      <c r="A97" s="389"/>
      <c r="B97" s="769"/>
      <c r="C97" s="769"/>
      <c r="D97" s="769"/>
      <c r="E97" s="769"/>
      <c r="F97" s="769"/>
      <c r="G97" s="769"/>
      <c r="H97" s="769"/>
      <c r="I97" s="769"/>
      <c r="J97" s="769"/>
      <c r="K97" s="769"/>
      <c r="L97" s="769"/>
      <c r="M97" s="769"/>
      <c r="N97" s="769"/>
      <c r="O97" s="769"/>
      <c r="P97" s="769"/>
      <c r="Q97" s="769"/>
      <c r="R97" s="769"/>
      <c r="S97" s="769"/>
      <c r="T97" s="769"/>
      <c r="U97" s="769"/>
      <c r="V97" s="769"/>
      <c r="W97" s="769"/>
      <c r="X97" s="769"/>
      <c r="Y97" s="769"/>
      <c r="Z97" s="769"/>
      <c r="AA97" s="769"/>
      <c r="AB97" s="769"/>
      <c r="AC97" s="769"/>
      <c r="AD97" s="769"/>
      <c r="AE97" s="769"/>
      <c r="AF97" s="769"/>
      <c r="AG97" s="769"/>
      <c r="AH97" s="389"/>
    </row>
    <row r="98" spans="1:34" ht="18.75" customHeight="1">
      <c r="A98" s="389"/>
      <c r="B98" s="769"/>
      <c r="C98" s="769"/>
      <c r="D98" s="769"/>
      <c r="E98" s="769"/>
      <c r="F98" s="769"/>
      <c r="G98" s="769"/>
      <c r="H98" s="769"/>
      <c r="I98" s="769"/>
      <c r="J98" s="769"/>
      <c r="K98" s="769"/>
      <c r="L98" s="769"/>
      <c r="M98" s="769"/>
      <c r="N98" s="769"/>
      <c r="O98" s="769"/>
      <c r="P98" s="769"/>
      <c r="Q98" s="769"/>
      <c r="R98" s="769"/>
      <c r="S98" s="769"/>
      <c r="T98" s="769"/>
      <c r="U98" s="769"/>
      <c r="V98" s="769"/>
      <c r="W98" s="769"/>
      <c r="X98" s="769"/>
      <c r="Y98" s="769"/>
      <c r="Z98" s="769"/>
      <c r="AA98" s="769"/>
      <c r="AB98" s="769"/>
      <c r="AC98" s="769"/>
      <c r="AD98" s="769"/>
      <c r="AE98" s="769"/>
      <c r="AF98" s="769"/>
      <c r="AG98" s="769"/>
      <c r="AH98" s="389"/>
    </row>
    <row r="99" spans="1:34" ht="18" customHeight="1">
      <c r="A99" s="389"/>
      <c r="B99" s="769"/>
      <c r="C99" s="769"/>
      <c r="D99" s="769"/>
      <c r="E99" s="769"/>
      <c r="F99" s="769"/>
      <c r="G99" s="769"/>
      <c r="H99" s="769"/>
      <c r="I99" s="769"/>
      <c r="J99" s="769"/>
      <c r="K99" s="769"/>
      <c r="L99" s="769"/>
      <c r="M99" s="769"/>
      <c r="N99" s="769"/>
      <c r="O99" s="769"/>
      <c r="P99" s="769"/>
      <c r="Q99" s="769"/>
      <c r="R99" s="769"/>
      <c r="S99" s="769"/>
      <c r="T99" s="769"/>
      <c r="U99" s="769"/>
      <c r="V99" s="769"/>
      <c r="W99" s="769"/>
      <c r="X99" s="769"/>
      <c r="Y99" s="769"/>
      <c r="Z99" s="769"/>
      <c r="AA99" s="769"/>
      <c r="AB99" s="769"/>
      <c r="AC99" s="769"/>
      <c r="AD99" s="769"/>
      <c r="AE99" s="769"/>
      <c r="AF99" s="769"/>
      <c r="AG99" s="769"/>
      <c r="AH99" s="389"/>
    </row>
    <row r="100" spans="1:34" ht="12.75">
      <c r="A100" s="389"/>
      <c r="B100" s="428"/>
      <c r="C100" s="428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89"/>
    </row>
    <row r="101" spans="1:34" ht="12.75">
      <c r="A101" s="389"/>
      <c r="B101" s="428" t="s">
        <v>273</v>
      </c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  <c r="AH101" s="389"/>
    </row>
    <row r="102" spans="1:34" ht="12.75">
      <c r="A102" s="389"/>
      <c r="B102" s="770"/>
      <c r="C102" s="770"/>
      <c r="D102" s="770"/>
      <c r="E102" s="770"/>
      <c r="F102" s="770"/>
      <c r="G102" s="770"/>
      <c r="H102" s="770"/>
      <c r="I102" s="770"/>
      <c r="J102" s="770"/>
      <c r="K102" s="770"/>
      <c r="L102" s="770"/>
      <c r="M102" s="770"/>
      <c r="N102" s="770"/>
      <c r="O102" s="770"/>
      <c r="P102" s="770"/>
      <c r="Q102" s="770"/>
      <c r="R102" s="770"/>
      <c r="S102" s="770"/>
      <c r="T102" s="770"/>
      <c r="U102" s="770"/>
      <c r="V102" s="770"/>
      <c r="W102" s="770"/>
      <c r="X102" s="770"/>
      <c r="Y102" s="770"/>
      <c r="Z102" s="770"/>
      <c r="AA102" s="770"/>
      <c r="AB102" s="770"/>
      <c r="AC102" s="770"/>
      <c r="AD102" s="770"/>
      <c r="AE102" s="770"/>
      <c r="AF102" s="770"/>
      <c r="AG102" s="770"/>
      <c r="AH102" s="389"/>
    </row>
    <row r="103" spans="1:34" ht="12.75">
      <c r="A103" s="389"/>
      <c r="B103" s="770"/>
      <c r="C103" s="770"/>
      <c r="D103" s="770"/>
      <c r="E103" s="770"/>
      <c r="F103" s="770"/>
      <c r="G103" s="770"/>
      <c r="H103" s="770"/>
      <c r="I103" s="770"/>
      <c r="J103" s="770"/>
      <c r="K103" s="770"/>
      <c r="L103" s="770"/>
      <c r="M103" s="770"/>
      <c r="N103" s="770"/>
      <c r="O103" s="770"/>
      <c r="P103" s="770"/>
      <c r="Q103" s="770"/>
      <c r="R103" s="770"/>
      <c r="S103" s="770"/>
      <c r="T103" s="770"/>
      <c r="U103" s="770"/>
      <c r="V103" s="770"/>
      <c r="W103" s="770"/>
      <c r="X103" s="770"/>
      <c r="Y103" s="770"/>
      <c r="Z103" s="770"/>
      <c r="AA103" s="770"/>
      <c r="AB103" s="770"/>
      <c r="AC103" s="770"/>
      <c r="AD103" s="770"/>
      <c r="AE103" s="770"/>
      <c r="AF103" s="770"/>
      <c r="AG103" s="770"/>
      <c r="AH103" s="389"/>
    </row>
    <row r="104" spans="1:34" ht="12.75">
      <c r="A104" s="389"/>
      <c r="B104" s="770"/>
      <c r="C104" s="770"/>
      <c r="D104" s="770"/>
      <c r="E104" s="770"/>
      <c r="F104" s="770"/>
      <c r="G104" s="770"/>
      <c r="H104" s="770"/>
      <c r="I104" s="770"/>
      <c r="J104" s="770"/>
      <c r="K104" s="770"/>
      <c r="L104" s="770"/>
      <c r="M104" s="770"/>
      <c r="N104" s="770"/>
      <c r="O104" s="770"/>
      <c r="P104" s="770"/>
      <c r="Q104" s="770"/>
      <c r="R104" s="770"/>
      <c r="S104" s="770"/>
      <c r="T104" s="770"/>
      <c r="U104" s="770"/>
      <c r="V104" s="770"/>
      <c r="W104" s="770"/>
      <c r="X104" s="770"/>
      <c r="Y104" s="770"/>
      <c r="Z104" s="770"/>
      <c r="AA104" s="770"/>
      <c r="AB104" s="770"/>
      <c r="AC104" s="770"/>
      <c r="AD104" s="770"/>
      <c r="AE104" s="770"/>
      <c r="AF104" s="770"/>
      <c r="AG104" s="770"/>
      <c r="AH104" s="389"/>
    </row>
    <row r="105" spans="1:34" ht="12.75">
      <c r="A105" s="389"/>
      <c r="B105" s="770"/>
      <c r="C105" s="770"/>
      <c r="D105" s="770"/>
      <c r="E105" s="770"/>
      <c r="F105" s="770"/>
      <c r="G105" s="770"/>
      <c r="H105" s="770"/>
      <c r="I105" s="770"/>
      <c r="J105" s="770"/>
      <c r="K105" s="770"/>
      <c r="L105" s="770"/>
      <c r="M105" s="770"/>
      <c r="N105" s="770"/>
      <c r="O105" s="770"/>
      <c r="P105" s="770"/>
      <c r="Q105" s="770"/>
      <c r="R105" s="770"/>
      <c r="S105" s="770"/>
      <c r="T105" s="770"/>
      <c r="U105" s="770"/>
      <c r="V105" s="770"/>
      <c r="W105" s="770"/>
      <c r="X105" s="770"/>
      <c r="Y105" s="770"/>
      <c r="Z105" s="770"/>
      <c r="AA105" s="770"/>
      <c r="AB105" s="770"/>
      <c r="AC105" s="770"/>
      <c r="AD105" s="770"/>
      <c r="AE105" s="770"/>
      <c r="AF105" s="770"/>
      <c r="AG105" s="770"/>
      <c r="AH105" s="389"/>
    </row>
    <row r="106" spans="1:34" ht="12.75">
      <c r="A106" s="389"/>
      <c r="B106" s="770"/>
      <c r="C106" s="770"/>
      <c r="D106" s="770"/>
      <c r="E106" s="770"/>
      <c r="F106" s="770"/>
      <c r="G106" s="770"/>
      <c r="H106" s="770"/>
      <c r="I106" s="770"/>
      <c r="J106" s="770"/>
      <c r="K106" s="770"/>
      <c r="L106" s="770"/>
      <c r="M106" s="770"/>
      <c r="N106" s="770"/>
      <c r="O106" s="770"/>
      <c r="P106" s="770"/>
      <c r="Q106" s="770"/>
      <c r="R106" s="770"/>
      <c r="S106" s="770"/>
      <c r="T106" s="770"/>
      <c r="U106" s="770"/>
      <c r="V106" s="770"/>
      <c r="W106" s="770"/>
      <c r="X106" s="770"/>
      <c r="Y106" s="770"/>
      <c r="Z106" s="770"/>
      <c r="AA106" s="770"/>
      <c r="AB106" s="770"/>
      <c r="AC106" s="770"/>
      <c r="AD106" s="770"/>
      <c r="AE106" s="770"/>
      <c r="AF106" s="770"/>
      <c r="AG106" s="770"/>
      <c r="AH106" s="389"/>
    </row>
    <row r="107" spans="1:34" ht="15.75" customHeight="1">
      <c r="A107" s="389"/>
      <c r="B107" s="377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</row>
    <row r="108" spans="1:34" ht="15.75" customHeight="1">
      <c r="A108" s="389"/>
      <c r="B108" s="377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</row>
    <row r="109" spans="1:34" ht="24" customHeight="1">
      <c r="A109" s="389"/>
      <c r="B109" s="410" t="s">
        <v>580</v>
      </c>
      <c r="C109" s="411"/>
      <c r="D109" s="412"/>
      <c r="E109" s="411"/>
      <c r="F109" s="793"/>
      <c r="G109" s="794"/>
      <c r="H109" s="794"/>
      <c r="I109" s="794"/>
      <c r="J109" s="794"/>
      <c r="K109" s="794"/>
      <c r="L109" s="794"/>
      <c r="M109" s="794"/>
      <c r="N109" s="794"/>
      <c r="O109" s="794"/>
      <c r="P109" s="794"/>
      <c r="Q109" s="794"/>
      <c r="R109" s="794"/>
      <c r="S109" s="794"/>
      <c r="T109" s="794"/>
      <c r="U109" s="794"/>
      <c r="V109" s="794"/>
      <c r="W109" s="794"/>
      <c r="X109" s="794"/>
      <c r="Y109" s="794"/>
      <c r="Z109" s="794"/>
      <c r="AA109" s="794"/>
      <c r="AB109" s="794"/>
      <c r="AC109" s="794"/>
      <c r="AD109" s="794"/>
      <c r="AE109" s="794"/>
      <c r="AF109" s="794"/>
      <c r="AG109" s="795"/>
      <c r="AH109" s="389"/>
    </row>
    <row r="110" spans="1:34" ht="15.75" customHeight="1">
      <c r="A110" s="389"/>
      <c r="B110" s="411"/>
      <c r="C110" s="411"/>
      <c r="D110" s="412"/>
      <c r="E110" s="411"/>
      <c r="F110" s="411"/>
      <c r="G110" s="411"/>
      <c r="H110" s="411"/>
      <c r="I110" s="411"/>
      <c r="J110" s="411"/>
      <c r="K110" s="411"/>
      <c r="L110" s="411"/>
      <c r="M110" s="411"/>
      <c r="N110" s="412"/>
      <c r="O110" s="413" t="s">
        <v>579</v>
      </c>
      <c r="P110" s="411"/>
      <c r="Q110" s="411"/>
      <c r="R110" s="411"/>
      <c r="S110" s="412"/>
      <c r="T110" s="411"/>
      <c r="U110" s="411"/>
      <c r="V110" s="412"/>
      <c r="W110" s="411"/>
      <c r="X110" s="411"/>
      <c r="Y110" s="411"/>
      <c r="Z110" s="411"/>
      <c r="AA110" s="411"/>
      <c r="AB110" s="411"/>
      <c r="AC110" s="411"/>
      <c r="AD110" s="411"/>
      <c r="AE110" s="411"/>
      <c r="AF110" s="411"/>
      <c r="AG110" s="414"/>
      <c r="AH110" s="389"/>
    </row>
    <row r="111" spans="1:34" ht="81" customHeight="1">
      <c r="A111" s="389"/>
      <c r="B111" s="701" t="s">
        <v>720</v>
      </c>
      <c r="C111" s="736"/>
      <c r="D111" s="736"/>
      <c r="E111" s="736"/>
      <c r="F111" s="736"/>
      <c r="G111" s="736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  <c r="R111" s="736"/>
      <c r="S111" s="736"/>
      <c r="T111" s="736"/>
      <c r="U111" s="736"/>
      <c r="V111" s="736"/>
      <c r="W111" s="736"/>
      <c r="X111" s="736"/>
      <c r="Y111" s="736"/>
      <c r="Z111" s="736"/>
      <c r="AA111" s="736"/>
      <c r="AB111" s="736"/>
      <c r="AC111" s="736"/>
      <c r="AD111" s="736"/>
      <c r="AE111" s="736"/>
      <c r="AF111" s="736"/>
      <c r="AG111" s="736"/>
      <c r="AH111" s="389"/>
    </row>
    <row r="112" spans="1:34" ht="33" customHeight="1">
      <c r="A112" s="389"/>
      <c r="B112" s="701" t="s">
        <v>595</v>
      </c>
      <c r="C112" s="701"/>
      <c r="D112" s="701"/>
      <c r="E112" s="701"/>
      <c r="F112" s="701"/>
      <c r="G112" s="701"/>
      <c r="H112" s="701"/>
      <c r="I112" s="701"/>
      <c r="J112" s="701"/>
      <c r="K112" s="701"/>
      <c r="L112" s="701"/>
      <c r="M112" s="701"/>
      <c r="N112" s="701"/>
      <c r="O112" s="701"/>
      <c r="P112" s="701"/>
      <c r="Q112" s="701"/>
      <c r="R112" s="701"/>
      <c r="S112" s="701"/>
      <c r="T112" s="701"/>
      <c r="U112" s="701"/>
      <c r="V112" s="701"/>
      <c r="W112" s="701"/>
      <c r="X112" s="701"/>
      <c r="Y112" s="701"/>
      <c r="Z112" s="701"/>
      <c r="AA112" s="701"/>
      <c r="AB112" s="701"/>
      <c r="AC112" s="701"/>
      <c r="AD112" s="701"/>
      <c r="AE112" s="701"/>
      <c r="AF112" s="701"/>
      <c r="AG112" s="701"/>
      <c r="AH112" s="389"/>
    </row>
    <row r="113" spans="1:34" ht="34.5" customHeight="1">
      <c r="A113" s="389"/>
      <c r="B113" s="701" t="s">
        <v>596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1"/>
      <c r="AE113" s="701"/>
      <c r="AF113" s="701"/>
      <c r="AG113" s="701"/>
      <c r="AH113" s="389"/>
    </row>
    <row r="114" spans="1:34" ht="68.25" customHeight="1">
      <c r="A114" s="389"/>
      <c r="B114" s="701" t="s">
        <v>597</v>
      </c>
      <c r="C114" s="701"/>
      <c r="D114" s="701"/>
      <c r="E114" s="701"/>
      <c r="F114" s="701"/>
      <c r="G114" s="701"/>
      <c r="H114" s="701"/>
      <c r="I114" s="701"/>
      <c r="J114" s="701"/>
      <c r="K114" s="701"/>
      <c r="L114" s="701"/>
      <c r="M114" s="701"/>
      <c r="N114" s="701"/>
      <c r="O114" s="701"/>
      <c r="P114" s="701"/>
      <c r="Q114" s="701"/>
      <c r="R114" s="701"/>
      <c r="S114" s="701"/>
      <c r="T114" s="701"/>
      <c r="U114" s="701"/>
      <c r="V114" s="701"/>
      <c r="W114" s="701"/>
      <c r="X114" s="701"/>
      <c r="Y114" s="701"/>
      <c r="Z114" s="701"/>
      <c r="AA114" s="701"/>
      <c r="AB114" s="701"/>
      <c r="AC114" s="701"/>
      <c r="AD114" s="701"/>
      <c r="AE114" s="701"/>
      <c r="AF114" s="701"/>
      <c r="AG114" s="701"/>
      <c r="AH114" s="389"/>
    </row>
    <row r="115" spans="1:34" ht="22.5" customHeight="1">
      <c r="A115" s="389"/>
      <c r="B115" s="701" t="s">
        <v>598</v>
      </c>
      <c r="C115" s="701"/>
      <c r="D115" s="701"/>
      <c r="E115" s="701"/>
      <c r="F115" s="701"/>
      <c r="G115" s="701"/>
      <c r="H115" s="701"/>
      <c r="I115" s="701"/>
      <c r="J115" s="701"/>
      <c r="K115" s="701"/>
      <c r="L115" s="701"/>
      <c r="M115" s="701"/>
      <c r="N115" s="701"/>
      <c r="O115" s="701"/>
      <c r="P115" s="701"/>
      <c r="Q115" s="701"/>
      <c r="R115" s="701"/>
      <c r="S115" s="701"/>
      <c r="T115" s="701"/>
      <c r="U115" s="701"/>
      <c r="V115" s="701"/>
      <c r="W115" s="701"/>
      <c r="X115" s="701"/>
      <c r="Y115" s="701"/>
      <c r="Z115" s="701"/>
      <c r="AA115" s="701"/>
      <c r="AB115" s="701"/>
      <c r="AC115" s="701"/>
      <c r="AD115" s="701"/>
      <c r="AE115" s="701"/>
      <c r="AF115" s="701"/>
      <c r="AG115" s="701"/>
      <c r="AH115" s="389"/>
    </row>
    <row r="116" spans="1:34" ht="22.5" customHeight="1">
      <c r="A116" s="389"/>
      <c r="B116" s="701" t="s">
        <v>599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1"/>
      <c r="AE116" s="701"/>
      <c r="AF116" s="701"/>
      <c r="AG116" s="701"/>
      <c r="AH116" s="389"/>
    </row>
    <row r="117" spans="1:34" ht="44.25" customHeight="1">
      <c r="A117" s="389"/>
      <c r="B117" s="701" t="s">
        <v>603</v>
      </c>
      <c r="C117" s="701"/>
      <c r="D117" s="701"/>
      <c r="E117" s="701"/>
      <c r="F117" s="701"/>
      <c r="G117" s="701"/>
      <c r="H117" s="701"/>
      <c r="I117" s="701"/>
      <c r="J117" s="701"/>
      <c r="K117" s="701"/>
      <c r="L117" s="701"/>
      <c r="M117" s="701"/>
      <c r="N117" s="701"/>
      <c r="O117" s="701"/>
      <c r="P117" s="701"/>
      <c r="Q117" s="701"/>
      <c r="R117" s="701"/>
      <c r="S117" s="701"/>
      <c r="T117" s="701"/>
      <c r="U117" s="701"/>
      <c r="V117" s="701"/>
      <c r="W117" s="701"/>
      <c r="X117" s="701"/>
      <c r="Y117" s="701"/>
      <c r="Z117" s="701"/>
      <c r="AA117" s="701"/>
      <c r="AB117" s="701"/>
      <c r="AC117" s="701"/>
      <c r="AD117" s="701"/>
      <c r="AE117" s="701"/>
      <c r="AF117" s="701"/>
      <c r="AG117" s="701"/>
      <c r="AH117" s="389"/>
    </row>
    <row r="118" spans="1:34" ht="42" customHeight="1">
      <c r="A118" s="389"/>
      <c r="B118" s="696" t="s">
        <v>600</v>
      </c>
      <c r="C118" s="696"/>
      <c r="D118" s="696"/>
      <c r="E118" s="696"/>
      <c r="F118" s="696"/>
      <c r="G118" s="696"/>
      <c r="H118" s="696"/>
      <c r="I118" s="696"/>
      <c r="J118" s="696"/>
      <c r="K118" s="696"/>
      <c r="L118" s="696"/>
      <c r="M118" s="696"/>
      <c r="N118" s="696"/>
      <c r="O118" s="696"/>
      <c r="P118" s="696"/>
      <c r="Q118" s="696"/>
      <c r="R118" s="696"/>
      <c r="S118" s="696"/>
      <c r="T118" s="696"/>
      <c r="U118" s="696"/>
      <c r="V118" s="696"/>
      <c r="W118" s="696"/>
      <c r="X118" s="696"/>
      <c r="Y118" s="696"/>
      <c r="Z118" s="696"/>
      <c r="AA118" s="696"/>
      <c r="AB118" s="696"/>
      <c r="AC118" s="696"/>
      <c r="AD118" s="696"/>
      <c r="AE118" s="696"/>
      <c r="AF118" s="696"/>
      <c r="AG118" s="696"/>
      <c r="AH118" s="389"/>
    </row>
    <row r="119" spans="1:34" ht="46.5" customHeight="1">
      <c r="A119" s="389"/>
      <c r="B119" s="699" t="s">
        <v>602</v>
      </c>
      <c r="C119" s="700"/>
      <c r="D119" s="700"/>
      <c r="E119" s="700"/>
      <c r="F119" s="700"/>
      <c r="G119" s="700"/>
      <c r="H119" s="700"/>
      <c r="I119" s="700"/>
      <c r="J119" s="700"/>
      <c r="K119" s="700"/>
      <c r="L119" s="700"/>
      <c r="M119" s="700"/>
      <c r="N119" s="700"/>
      <c r="O119" s="700"/>
      <c r="P119" s="700"/>
      <c r="Q119" s="700"/>
      <c r="R119" s="700"/>
      <c r="S119" s="700"/>
      <c r="T119" s="700"/>
      <c r="U119" s="700"/>
      <c r="V119" s="700"/>
      <c r="W119" s="700"/>
      <c r="X119" s="700"/>
      <c r="Y119" s="700"/>
      <c r="Z119" s="700"/>
      <c r="AA119" s="700"/>
      <c r="AB119" s="700"/>
      <c r="AC119" s="700"/>
      <c r="AD119" s="700"/>
      <c r="AE119" s="700"/>
      <c r="AF119" s="700"/>
      <c r="AG119" s="700"/>
      <c r="AH119" s="389"/>
    </row>
    <row r="120" spans="1:34" ht="45" customHeight="1">
      <c r="A120" s="389"/>
      <c r="B120" s="699" t="s">
        <v>601</v>
      </c>
      <c r="C120" s="700"/>
      <c r="D120" s="700"/>
      <c r="E120" s="700"/>
      <c r="F120" s="700"/>
      <c r="G120" s="700"/>
      <c r="H120" s="700"/>
      <c r="I120" s="700"/>
      <c r="J120" s="700"/>
      <c r="K120" s="700"/>
      <c r="L120" s="700"/>
      <c r="M120" s="700"/>
      <c r="N120" s="700"/>
      <c r="O120" s="700"/>
      <c r="P120" s="700"/>
      <c r="Q120" s="700"/>
      <c r="R120" s="700"/>
      <c r="S120" s="700"/>
      <c r="T120" s="700"/>
      <c r="U120" s="700"/>
      <c r="V120" s="700"/>
      <c r="W120" s="700"/>
      <c r="X120" s="700"/>
      <c r="Y120" s="700"/>
      <c r="Z120" s="700"/>
      <c r="AA120" s="700"/>
      <c r="AB120" s="700"/>
      <c r="AC120" s="700"/>
      <c r="AD120" s="700"/>
      <c r="AE120" s="700"/>
      <c r="AF120" s="700"/>
      <c r="AG120" s="700"/>
      <c r="AH120" s="389"/>
    </row>
    <row r="121" spans="1:34" ht="44.25" customHeight="1">
      <c r="A121" s="389"/>
      <c r="B121" s="699" t="s">
        <v>718</v>
      </c>
      <c r="C121" s="700"/>
      <c r="D121" s="700"/>
      <c r="E121" s="700"/>
      <c r="F121" s="700"/>
      <c r="G121" s="700"/>
      <c r="H121" s="700"/>
      <c r="I121" s="700"/>
      <c r="J121" s="700"/>
      <c r="K121" s="700"/>
      <c r="L121" s="700"/>
      <c r="M121" s="700"/>
      <c r="N121" s="700"/>
      <c r="O121" s="700"/>
      <c r="P121" s="700"/>
      <c r="Q121" s="700"/>
      <c r="R121" s="700"/>
      <c r="S121" s="700"/>
      <c r="T121" s="700"/>
      <c r="U121" s="700"/>
      <c r="V121" s="700"/>
      <c r="W121" s="700"/>
      <c r="X121" s="700"/>
      <c r="Y121" s="700"/>
      <c r="Z121" s="700"/>
      <c r="AA121" s="700"/>
      <c r="AB121" s="700"/>
      <c r="AC121" s="700"/>
      <c r="AD121" s="700"/>
      <c r="AE121" s="700"/>
      <c r="AF121" s="700"/>
      <c r="AG121" s="700"/>
      <c r="AH121" s="389"/>
    </row>
    <row r="122" spans="1:34" ht="12.75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</row>
    <row r="123" spans="1:34" ht="12.75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</row>
    <row r="124" spans="1:36" ht="15.75">
      <c r="A124" s="389"/>
      <c r="B124" s="693"/>
      <c r="C124" s="694"/>
      <c r="D124" s="389" t="s">
        <v>584</v>
      </c>
      <c r="E124" s="687"/>
      <c r="F124" s="689"/>
      <c r="G124" s="389" t="s">
        <v>584</v>
      </c>
      <c r="H124" s="687"/>
      <c r="I124" s="688"/>
      <c r="J124" s="688"/>
      <c r="K124" s="689"/>
      <c r="L124" s="389"/>
      <c r="M124" s="389"/>
      <c r="N124" s="389"/>
      <c r="O124" s="389"/>
      <c r="P124" s="389"/>
      <c r="Q124" s="687"/>
      <c r="R124" s="688"/>
      <c r="S124" s="688"/>
      <c r="T124" s="688"/>
      <c r="U124" s="688"/>
      <c r="V124" s="689"/>
      <c r="W124" s="690"/>
      <c r="X124" s="691"/>
      <c r="Y124" s="691"/>
      <c r="Z124" s="691"/>
      <c r="AA124" s="691"/>
      <c r="AB124" s="691"/>
      <c r="AC124" s="691"/>
      <c r="AD124" s="691"/>
      <c r="AE124" s="691"/>
      <c r="AF124" s="691"/>
      <c r="AG124" s="691"/>
      <c r="AH124" s="389"/>
      <c r="AI124" s="364"/>
      <c r="AJ124" s="364"/>
    </row>
    <row r="125" spans="1:36" ht="9" customHeight="1">
      <c r="A125" s="389"/>
      <c r="B125" s="389"/>
      <c r="C125" s="389"/>
      <c r="D125" s="389"/>
      <c r="E125" s="389"/>
      <c r="F125" s="389"/>
      <c r="G125" s="389"/>
      <c r="H125" s="389"/>
      <c r="I125" s="415"/>
      <c r="J125" s="389"/>
      <c r="K125" s="389"/>
      <c r="L125" s="389"/>
      <c r="M125" s="389"/>
      <c r="N125" s="389"/>
      <c r="O125" s="389"/>
      <c r="P125" s="389"/>
      <c r="Q125" s="692" t="s">
        <v>613</v>
      </c>
      <c r="R125" s="692"/>
      <c r="S125" s="692"/>
      <c r="T125" s="692"/>
      <c r="U125" s="692"/>
      <c r="V125" s="692"/>
      <c r="W125" s="389"/>
      <c r="X125" s="389"/>
      <c r="Y125" s="389"/>
      <c r="Z125" s="415" t="s">
        <v>168</v>
      </c>
      <c r="AA125" s="389"/>
      <c r="AB125" s="389"/>
      <c r="AC125" s="389"/>
      <c r="AD125" s="389"/>
      <c r="AE125" s="389"/>
      <c r="AF125" s="389"/>
      <c r="AG125" s="389"/>
      <c r="AH125" s="389"/>
      <c r="AI125" s="364"/>
      <c r="AJ125" s="364"/>
    </row>
    <row r="126" spans="1:34" ht="15.75">
      <c r="A126" s="389"/>
      <c r="B126" s="416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</row>
  </sheetData>
  <sheetProtection/>
  <mergeCells count="219">
    <mergeCell ref="X49:AA49"/>
    <mergeCell ref="AB49:AG49"/>
    <mergeCell ref="F109:AG109"/>
    <mergeCell ref="Q124:V124"/>
    <mergeCell ref="W124:AG124"/>
    <mergeCell ref="Q125:V125"/>
    <mergeCell ref="B49:G49"/>
    <mergeCell ref="H49:J49"/>
    <mergeCell ref="K49:N49"/>
    <mergeCell ref="O49:R49"/>
    <mergeCell ref="S49:T49"/>
    <mergeCell ref="U49:W49"/>
    <mergeCell ref="X47:AA47"/>
    <mergeCell ref="AB47:AG47"/>
    <mergeCell ref="B48:G48"/>
    <mergeCell ref="H48:J48"/>
    <mergeCell ref="K48:N48"/>
    <mergeCell ref="O48:R48"/>
    <mergeCell ref="S48:T48"/>
    <mergeCell ref="U48:W48"/>
    <mergeCell ref="X48:AA48"/>
    <mergeCell ref="AB48:AG48"/>
    <mergeCell ref="B47:G47"/>
    <mergeCell ref="H47:J47"/>
    <mergeCell ref="K47:N47"/>
    <mergeCell ref="O47:R47"/>
    <mergeCell ref="S47:T47"/>
    <mergeCell ref="U47:W47"/>
    <mergeCell ref="X45:AA45"/>
    <mergeCell ref="AB45:AG45"/>
    <mergeCell ref="B46:G46"/>
    <mergeCell ref="H46:J46"/>
    <mergeCell ref="K46:N46"/>
    <mergeCell ref="O46:R46"/>
    <mergeCell ref="S46:T46"/>
    <mergeCell ref="U46:W46"/>
    <mergeCell ref="X46:AA46"/>
    <mergeCell ref="AB46:AG46"/>
    <mergeCell ref="B45:G45"/>
    <mergeCell ref="H45:J45"/>
    <mergeCell ref="K45:N45"/>
    <mergeCell ref="O45:R45"/>
    <mergeCell ref="S45:T45"/>
    <mergeCell ref="U45:W45"/>
    <mergeCell ref="AB43:AG43"/>
    <mergeCell ref="B44:G44"/>
    <mergeCell ref="H44:J44"/>
    <mergeCell ref="K44:N44"/>
    <mergeCell ref="O44:R44"/>
    <mergeCell ref="S44:T44"/>
    <mergeCell ref="U44:W44"/>
    <mergeCell ref="X44:AA44"/>
    <mergeCell ref="AB44:AG44"/>
    <mergeCell ref="U42:W42"/>
    <mergeCell ref="X42:AA42"/>
    <mergeCell ref="AB42:AG42"/>
    <mergeCell ref="B43:G43"/>
    <mergeCell ref="H43:J43"/>
    <mergeCell ref="K43:N43"/>
    <mergeCell ref="O43:R43"/>
    <mergeCell ref="S43:T43"/>
    <mergeCell ref="U43:W43"/>
    <mergeCell ref="X43:AA43"/>
    <mergeCell ref="X40:AA40"/>
    <mergeCell ref="AB40:AG40"/>
    <mergeCell ref="B41:G41"/>
    <mergeCell ref="H41:J41"/>
    <mergeCell ref="K41:N41"/>
    <mergeCell ref="O41:R41"/>
    <mergeCell ref="S41:T41"/>
    <mergeCell ref="U41:W41"/>
    <mergeCell ref="X41:AA41"/>
    <mergeCell ref="AB41:AG41"/>
    <mergeCell ref="B40:G40"/>
    <mergeCell ref="H40:J40"/>
    <mergeCell ref="K40:N40"/>
    <mergeCell ref="O40:R40"/>
    <mergeCell ref="S40:T40"/>
    <mergeCell ref="U40:W40"/>
    <mergeCell ref="AA11:AG11"/>
    <mergeCell ref="O2:AG3"/>
    <mergeCell ref="B111:AG111"/>
    <mergeCell ref="B112:AG112"/>
    <mergeCell ref="K7:AG7"/>
    <mergeCell ref="P22:AG22"/>
    <mergeCell ref="P23:AG23"/>
    <mergeCell ref="P24:AG24"/>
    <mergeCell ref="D5:J5"/>
    <mergeCell ref="O5:X5"/>
    <mergeCell ref="K9:V9"/>
    <mergeCell ref="H11:L11"/>
    <mergeCell ref="Q11:X11"/>
    <mergeCell ref="F28:AG28"/>
    <mergeCell ref="L30:AG30"/>
    <mergeCell ref="I34:AG34"/>
    <mergeCell ref="P26:AG26"/>
    <mergeCell ref="G13:AG13"/>
    <mergeCell ref="M15:AG16"/>
    <mergeCell ref="M18:AG19"/>
    <mergeCell ref="H42:J42"/>
    <mergeCell ref="K42:N42"/>
    <mergeCell ref="O42:R42"/>
    <mergeCell ref="K64:AG64"/>
    <mergeCell ref="B60:J60"/>
    <mergeCell ref="K60:R60"/>
    <mergeCell ref="S60:Y60"/>
    <mergeCell ref="Z60:AG60"/>
    <mergeCell ref="B58:AF59"/>
    <mergeCell ref="S42:T42"/>
    <mergeCell ref="B61:J61"/>
    <mergeCell ref="K61:R61"/>
    <mergeCell ref="M36:AG36"/>
    <mergeCell ref="N53:O53"/>
    <mergeCell ref="L55:M55"/>
    <mergeCell ref="Q55:R55"/>
    <mergeCell ref="V55:W55"/>
    <mergeCell ref="B38:AG39"/>
    <mergeCell ref="S61:Y61"/>
    <mergeCell ref="B42:G42"/>
    <mergeCell ref="Z63:AG63"/>
    <mergeCell ref="B66:J66"/>
    <mergeCell ref="K66:AG66"/>
    <mergeCell ref="B64:J64"/>
    <mergeCell ref="Z61:AG61"/>
    <mergeCell ref="B68:AG68"/>
    <mergeCell ref="B65:J65"/>
    <mergeCell ref="K65:R65"/>
    <mergeCell ref="S65:Y65"/>
    <mergeCell ref="Z65:AG65"/>
    <mergeCell ref="B71:K71"/>
    <mergeCell ref="L71:O71"/>
    <mergeCell ref="P71:Z71"/>
    <mergeCell ref="AA71:AG71"/>
    <mergeCell ref="B69:AG69"/>
    <mergeCell ref="B62:J62"/>
    <mergeCell ref="K62:AG62"/>
    <mergeCell ref="B63:J63"/>
    <mergeCell ref="K63:R63"/>
    <mergeCell ref="S63:Y63"/>
    <mergeCell ref="B74:K75"/>
    <mergeCell ref="L74:O75"/>
    <mergeCell ref="P74:Z75"/>
    <mergeCell ref="AA74:AG75"/>
    <mergeCell ref="B72:K73"/>
    <mergeCell ref="L72:O73"/>
    <mergeCell ref="P72:Z73"/>
    <mergeCell ref="AA72:AG73"/>
    <mergeCell ref="P82:Z82"/>
    <mergeCell ref="AA82:AG82"/>
    <mergeCell ref="B76:K77"/>
    <mergeCell ref="L76:O77"/>
    <mergeCell ref="P76:Z77"/>
    <mergeCell ref="AA76:AG77"/>
    <mergeCell ref="B78:K79"/>
    <mergeCell ref="L78:O79"/>
    <mergeCell ref="P78:Z79"/>
    <mergeCell ref="AA78:AG79"/>
    <mergeCell ref="B81:O81"/>
    <mergeCell ref="P81:Z81"/>
    <mergeCell ref="AA81:AG81"/>
    <mergeCell ref="B84:O84"/>
    <mergeCell ref="P84:Z84"/>
    <mergeCell ref="AA84:AG84"/>
    <mergeCell ref="B83:O83"/>
    <mergeCell ref="P83:Z83"/>
    <mergeCell ref="AA83:AG83"/>
    <mergeCell ref="B82:O82"/>
    <mergeCell ref="B85:O85"/>
    <mergeCell ref="P85:Z85"/>
    <mergeCell ref="AA85:AG85"/>
    <mergeCell ref="B86:O86"/>
    <mergeCell ref="P86:Z86"/>
    <mergeCell ref="AA86:AG86"/>
    <mergeCell ref="B87:O87"/>
    <mergeCell ref="P87:Z87"/>
    <mergeCell ref="AA87:AG87"/>
    <mergeCell ref="B89:O89"/>
    <mergeCell ref="P89:Z89"/>
    <mergeCell ref="AA89:AG89"/>
    <mergeCell ref="AA90:AG90"/>
    <mergeCell ref="B91:O91"/>
    <mergeCell ref="P91:Z91"/>
    <mergeCell ref="AA91:AG91"/>
    <mergeCell ref="AA92:AG92"/>
    <mergeCell ref="B93:O93"/>
    <mergeCell ref="P93:Z93"/>
    <mergeCell ref="AA93:AG93"/>
    <mergeCell ref="B92:O92"/>
    <mergeCell ref="P92:Z92"/>
    <mergeCell ref="B97:O97"/>
    <mergeCell ref="P97:Z97"/>
    <mergeCell ref="AA95:AG95"/>
    <mergeCell ref="B96:O96"/>
    <mergeCell ref="P96:Z96"/>
    <mergeCell ref="AA96:AG96"/>
    <mergeCell ref="B95:O95"/>
    <mergeCell ref="P95:Z95"/>
    <mergeCell ref="P98:Z98"/>
    <mergeCell ref="AA98:AG98"/>
    <mergeCell ref="B99:O99"/>
    <mergeCell ref="P99:Z99"/>
    <mergeCell ref="AA99:AG99"/>
    <mergeCell ref="B98:O98"/>
    <mergeCell ref="B90:O90"/>
    <mergeCell ref="P90:Z90"/>
    <mergeCell ref="B117:AG117"/>
    <mergeCell ref="B118:AG118"/>
    <mergeCell ref="B102:AG106"/>
    <mergeCell ref="B113:AG113"/>
    <mergeCell ref="B114:AG114"/>
    <mergeCell ref="B115:AG115"/>
    <mergeCell ref="B116:AG116"/>
    <mergeCell ref="AA97:AG97"/>
    <mergeCell ref="B119:AG119"/>
    <mergeCell ref="B120:AG120"/>
    <mergeCell ref="B121:AG121"/>
    <mergeCell ref="B124:C124"/>
    <mergeCell ref="E124:F124"/>
    <mergeCell ref="H124:K124"/>
  </mergeCells>
  <printOptions/>
  <pageMargins left="0.75" right="0.75" top="1" bottom="1" header="0.5" footer="0.5"/>
  <pageSetup horizontalDpi="600" verticalDpi="600" orientation="portrait" paperSize="9" scale="90" r:id="rId1"/>
  <rowBreaks count="2" manualBreakCount="2">
    <brk id="56" max="33" man="1"/>
    <brk id="107" max="255" man="1"/>
  </rowBreaks>
  <colBreaks count="1" manualBreakCount="1">
    <brk id="34" max="1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J86"/>
  <sheetViews>
    <sheetView view="pageBreakPreview" zoomScaleSheetLayoutView="100" zoomScalePageLayoutView="0" workbookViewId="0" topLeftCell="A60">
      <selection activeCell="B71" sqref="B71:AG71"/>
    </sheetView>
  </sheetViews>
  <sheetFormatPr defaultColWidth="9.00390625" defaultRowHeight="12.75"/>
  <cols>
    <col min="1" max="1" width="4.00390625" style="0" customWidth="1"/>
    <col min="2" max="33" width="2.75390625" style="0" customWidth="1"/>
    <col min="34" max="34" width="4.00390625" style="0" customWidth="1"/>
    <col min="35" max="35" width="2.75390625" style="0" customWidth="1"/>
  </cols>
  <sheetData>
    <row r="1" spans="1:34" ht="20.2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</row>
    <row r="2" spans="1:34" ht="12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719" t="s">
        <v>413</v>
      </c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390"/>
    </row>
    <row r="3" spans="1:34" ht="12.7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390"/>
    </row>
    <row r="4" spans="1:34" ht="9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</row>
    <row r="5" spans="1:34" ht="7.5" customHeigh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7.25" customHeight="1">
      <c r="A6" s="389"/>
      <c r="B6" s="391" t="s">
        <v>216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 t="s">
        <v>215</v>
      </c>
      <c r="Q6" s="377"/>
      <c r="R6" s="377"/>
      <c r="S6" s="377"/>
      <c r="T6" s="377"/>
      <c r="U6" s="377"/>
      <c r="V6" s="377"/>
      <c r="W6" s="377"/>
      <c r="X6" s="377"/>
      <c r="Y6" s="804"/>
      <c r="Z6" s="805"/>
      <c r="AA6" s="805"/>
      <c r="AB6" s="805"/>
      <c r="AC6" s="805"/>
      <c r="AD6" s="805"/>
      <c r="AE6" s="805"/>
      <c r="AF6" s="805"/>
      <c r="AG6" s="806"/>
      <c r="AH6" s="389"/>
    </row>
    <row r="7" spans="1:34" ht="12.75">
      <c r="A7" s="389"/>
      <c r="B7" s="391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89"/>
    </row>
    <row r="8" spans="1:34" ht="21" customHeight="1">
      <c r="A8" s="389"/>
      <c r="B8" s="392" t="s">
        <v>176</v>
      </c>
      <c r="C8" s="377"/>
      <c r="D8" s="377"/>
      <c r="E8" s="377"/>
      <c r="F8" s="377"/>
      <c r="G8" s="377"/>
      <c r="H8" s="377"/>
      <c r="I8" s="377"/>
      <c r="J8" s="377"/>
      <c r="K8" s="776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  <c r="AA8" s="779"/>
      <c r="AB8" s="779"/>
      <c r="AC8" s="779"/>
      <c r="AD8" s="779"/>
      <c r="AE8" s="779"/>
      <c r="AF8" s="779"/>
      <c r="AG8" s="777"/>
      <c r="AH8" s="389"/>
    </row>
    <row r="9" spans="1:34" ht="6.75" customHeight="1">
      <c r="A9" s="389"/>
      <c r="B9" s="39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89"/>
    </row>
    <row r="10" spans="1:34" ht="20.25" customHeight="1">
      <c r="A10" s="389"/>
      <c r="B10" s="392" t="s">
        <v>177</v>
      </c>
      <c r="C10" s="377"/>
      <c r="D10" s="377"/>
      <c r="E10" s="377"/>
      <c r="F10" s="377"/>
      <c r="G10" s="377"/>
      <c r="H10" s="377"/>
      <c r="I10" s="392"/>
      <c r="J10" s="377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89"/>
    </row>
    <row r="11" spans="1:34" ht="6.75" customHeight="1">
      <c r="A11" s="389"/>
      <c r="B11" s="39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89"/>
    </row>
    <row r="12" spans="1:34" ht="20.25" customHeight="1">
      <c r="A12" s="389"/>
      <c r="B12" s="392" t="s">
        <v>178</v>
      </c>
      <c r="C12" s="377"/>
      <c r="D12" s="377"/>
      <c r="E12" s="377"/>
      <c r="F12" s="377"/>
      <c r="G12" s="400" t="s">
        <v>179</v>
      </c>
      <c r="H12" s="797"/>
      <c r="I12" s="797"/>
      <c r="J12" s="797"/>
      <c r="K12" s="797"/>
      <c r="L12" s="797"/>
      <c r="M12" s="377"/>
      <c r="N12" s="377"/>
      <c r="O12" s="377"/>
      <c r="P12" s="400" t="s">
        <v>180</v>
      </c>
      <c r="Q12" s="775"/>
      <c r="R12" s="775"/>
      <c r="S12" s="775"/>
      <c r="T12" s="775"/>
      <c r="U12" s="775"/>
      <c r="V12" s="775"/>
      <c r="W12" s="775"/>
      <c r="X12" s="775"/>
      <c r="Y12" s="377"/>
      <c r="Z12" s="400" t="s">
        <v>189</v>
      </c>
      <c r="AA12" s="796"/>
      <c r="AB12" s="775"/>
      <c r="AC12" s="775"/>
      <c r="AD12" s="775"/>
      <c r="AE12" s="775"/>
      <c r="AF12" s="775"/>
      <c r="AG12" s="775"/>
      <c r="AH12" s="389"/>
    </row>
    <row r="13" spans="1:34" ht="6" customHeight="1">
      <c r="A13" s="389"/>
      <c r="B13" s="377"/>
      <c r="C13" s="401"/>
      <c r="D13" s="401"/>
      <c r="E13" s="401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89"/>
    </row>
    <row r="14" spans="1:34" ht="20.25" customHeight="1">
      <c r="A14" s="389"/>
      <c r="B14" s="377"/>
      <c r="C14" s="401" t="s">
        <v>188</v>
      </c>
      <c r="D14" s="377"/>
      <c r="E14" s="377"/>
      <c r="F14" s="377"/>
      <c r="G14" s="776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7"/>
      <c r="AH14" s="389"/>
    </row>
    <row r="15" spans="1:34" ht="6" customHeight="1">
      <c r="A15" s="389"/>
      <c r="B15" s="377"/>
      <c r="C15" s="401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89"/>
    </row>
    <row r="16" spans="1:34" ht="12.75">
      <c r="A16" s="389"/>
      <c r="B16" s="377" t="s">
        <v>190</v>
      </c>
      <c r="C16" s="401"/>
      <c r="D16" s="377"/>
      <c r="E16" s="377"/>
      <c r="F16" s="377"/>
      <c r="G16" s="377"/>
      <c r="H16" s="377"/>
      <c r="I16" s="377"/>
      <c r="J16" s="377"/>
      <c r="K16" s="377"/>
      <c r="L16" s="377"/>
      <c r="M16" s="603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5"/>
      <c r="AH16" s="389"/>
    </row>
    <row r="17" spans="1:34" ht="12.75">
      <c r="A17" s="389"/>
      <c r="B17" s="377"/>
      <c r="C17" s="401"/>
      <c r="D17" s="377"/>
      <c r="E17" s="377"/>
      <c r="F17" s="377"/>
      <c r="G17" s="377"/>
      <c r="H17" s="377"/>
      <c r="I17" s="377"/>
      <c r="J17" s="377"/>
      <c r="K17" s="377"/>
      <c r="L17" s="377"/>
      <c r="M17" s="606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8"/>
      <c r="AH17" s="389"/>
    </row>
    <row r="18" spans="1:34" ht="12.75">
      <c r="A18" s="389"/>
      <c r="B18" s="377"/>
      <c r="C18" s="401"/>
      <c r="D18" s="377"/>
      <c r="E18" s="377"/>
      <c r="F18" s="377"/>
      <c r="G18" s="377"/>
      <c r="H18" s="377"/>
      <c r="I18" s="377"/>
      <c r="J18" s="377"/>
      <c r="K18" s="377"/>
      <c r="L18" s="37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377"/>
      <c r="AH18" s="389"/>
    </row>
    <row r="19" spans="1:34" ht="12.75">
      <c r="A19" s="389"/>
      <c r="B19" s="377" t="s">
        <v>191</v>
      </c>
      <c r="C19" s="401"/>
      <c r="D19" s="377"/>
      <c r="E19" s="377"/>
      <c r="F19" s="377"/>
      <c r="G19" s="377"/>
      <c r="H19" s="377"/>
      <c r="I19" s="377"/>
      <c r="J19" s="377"/>
      <c r="K19" s="377"/>
      <c r="L19" s="377"/>
      <c r="M19" s="603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5"/>
      <c r="AH19" s="389"/>
    </row>
    <row r="20" spans="1:34" ht="12.7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606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8"/>
      <c r="AH20" s="389"/>
    </row>
    <row r="21" spans="1:34" ht="3.75" customHeight="1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89"/>
      <c r="AH21" s="389"/>
    </row>
    <row r="22" spans="1:34" ht="12.75">
      <c r="A22" s="389"/>
      <c r="B22" s="389" t="s">
        <v>237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89"/>
      <c r="AH22" s="389"/>
    </row>
    <row r="23" spans="1:34" ht="18.75" customHeight="1">
      <c r="A23" s="389"/>
      <c r="B23" s="394"/>
      <c r="C23" s="395"/>
      <c r="D23" s="393"/>
      <c r="E23" s="393"/>
      <c r="F23" s="393"/>
      <c r="G23" s="393"/>
      <c r="H23" s="393"/>
      <c r="I23" s="393"/>
      <c r="J23" s="393"/>
      <c r="K23" s="393"/>
      <c r="L23" s="393" t="s">
        <v>234</v>
      </c>
      <c r="M23" s="393"/>
      <c r="N23" s="420" t="s">
        <v>614</v>
      </c>
      <c r="O23" s="421"/>
      <c r="P23" s="798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800"/>
      <c r="AH23" s="389"/>
    </row>
    <row r="24" spans="1:34" ht="18.75" customHeight="1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422" t="s">
        <v>238</v>
      </c>
      <c r="O24" s="423"/>
      <c r="P24" s="798"/>
      <c r="Q24" s="799"/>
      <c r="R24" s="799"/>
      <c r="S24" s="799"/>
      <c r="T24" s="799"/>
      <c r="U24" s="799"/>
      <c r="V24" s="799"/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800"/>
      <c r="AH24" s="389"/>
    </row>
    <row r="25" spans="1:34" ht="18" customHeight="1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424" t="s">
        <v>239</v>
      </c>
      <c r="O25" s="425"/>
      <c r="P25" s="776"/>
      <c r="Q25" s="779"/>
      <c r="R25" s="779"/>
      <c r="S25" s="779"/>
      <c r="T25" s="779"/>
      <c r="U25" s="779"/>
      <c r="V25" s="779"/>
      <c r="W25" s="779"/>
      <c r="X25" s="779"/>
      <c r="Y25" s="779"/>
      <c r="Z25" s="779"/>
      <c r="AA25" s="779"/>
      <c r="AB25" s="779"/>
      <c r="AC25" s="779"/>
      <c r="AD25" s="779"/>
      <c r="AE25" s="779"/>
      <c r="AF25" s="779"/>
      <c r="AG25" s="777"/>
      <c r="AH25" s="389"/>
    </row>
    <row r="26" spans="1:34" ht="5.25" customHeight="1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89"/>
      <c r="AG26" s="389"/>
      <c r="AH26" s="389"/>
    </row>
    <row r="27" spans="1:34" ht="19.5" customHeight="1">
      <c r="A27" s="389"/>
      <c r="B27" s="418" t="s">
        <v>240</v>
      </c>
      <c r="C27" s="389"/>
      <c r="D27" s="389"/>
      <c r="E27" s="389"/>
      <c r="F27" s="389"/>
      <c r="G27" s="389"/>
      <c r="H27" s="389"/>
      <c r="I27" s="389"/>
      <c r="J27" s="389" t="s">
        <v>241</v>
      </c>
      <c r="K27" s="389"/>
      <c r="L27" s="389"/>
      <c r="M27" s="389"/>
      <c r="N27" s="377"/>
      <c r="O27" s="377"/>
      <c r="P27" s="801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3"/>
      <c r="AH27" s="389"/>
    </row>
    <row r="28" spans="1:34" ht="7.5" customHeight="1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89"/>
      <c r="AG28" s="389"/>
      <c r="AH28" s="389"/>
    </row>
    <row r="29" spans="1:34" ht="20.25" customHeight="1">
      <c r="A29" s="389"/>
      <c r="B29" s="389" t="s">
        <v>242</v>
      </c>
      <c r="C29" s="389"/>
      <c r="D29" s="389"/>
      <c r="E29" s="389"/>
      <c r="F29" s="801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2"/>
      <c r="U29" s="802"/>
      <c r="V29" s="802"/>
      <c r="W29" s="802"/>
      <c r="X29" s="802"/>
      <c r="Y29" s="802"/>
      <c r="Z29" s="802"/>
      <c r="AA29" s="802"/>
      <c r="AB29" s="802"/>
      <c r="AC29" s="802"/>
      <c r="AD29" s="802"/>
      <c r="AE29" s="802"/>
      <c r="AF29" s="802"/>
      <c r="AG29" s="803"/>
      <c r="AH29" s="389"/>
    </row>
    <row r="30" spans="1:34" ht="6" customHeight="1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89"/>
      <c r="AG30" s="389"/>
      <c r="AH30" s="389"/>
    </row>
    <row r="31" spans="1:34" ht="19.5" customHeight="1">
      <c r="A31" s="389"/>
      <c r="B31" s="377" t="s">
        <v>243</v>
      </c>
      <c r="C31" s="389"/>
      <c r="D31" s="389"/>
      <c r="E31" s="389"/>
      <c r="F31" s="377"/>
      <c r="G31" s="389"/>
      <c r="H31" s="389"/>
      <c r="I31" s="389"/>
      <c r="J31" s="389"/>
      <c r="K31" s="389"/>
      <c r="L31" s="801"/>
      <c r="M31" s="802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  <c r="AA31" s="802"/>
      <c r="AB31" s="802"/>
      <c r="AC31" s="802"/>
      <c r="AD31" s="802"/>
      <c r="AE31" s="802"/>
      <c r="AF31" s="802"/>
      <c r="AG31" s="803"/>
      <c r="AH31" s="389"/>
    </row>
    <row r="32" spans="1:34" ht="6" customHeight="1">
      <c r="A32" s="389"/>
      <c r="B32" s="377"/>
      <c r="C32" s="389"/>
      <c r="D32" s="389"/>
      <c r="E32" s="389"/>
      <c r="F32" s="377"/>
      <c r="G32" s="389"/>
      <c r="H32" s="389"/>
      <c r="I32" s="389"/>
      <c r="J32" s="389"/>
      <c r="K32" s="389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89"/>
      <c r="AH32" s="389"/>
    </row>
    <row r="33" spans="1:34" ht="12.75">
      <c r="A33" s="389"/>
      <c r="B33" s="377" t="s">
        <v>406</v>
      </c>
      <c r="C33" s="389"/>
      <c r="D33" s="389"/>
      <c r="E33" s="389"/>
      <c r="F33" s="377"/>
      <c r="G33" s="389"/>
      <c r="H33" s="389"/>
      <c r="I33" s="389"/>
      <c r="J33" s="389"/>
      <c r="K33" s="389"/>
      <c r="L33" s="377"/>
      <c r="M33" s="377"/>
      <c r="N33" s="377"/>
      <c r="O33" s="377"/>
      <c r="P33" s="426"/>
      <c r="Q33" s="377" t="s">
        <v>218</v>
      </c>
      <c r="R33" s="377"/>
      <c r="S33" s="377"/>
      <c r="T33" s="377"/>
      <c r="U33" s="377"/>
      <c r="V33" s="377"/>
      <c r="W33" s="377"/>
      <c r="X33" s="426"/>
      <c r="Y33" s="377" t="s">
        <v>219</v>
      </c>
      <c r="Z33" s="377"/>
      <c r="AA33" s="377"/>
      <c r="AB33" s="377"/>
      <c r="AC33" s="377"/>
      <c r="AD33" s="377"/>
      <c r="AE33" s="377"/>
      <c r="AF33" s="377"/>
      <c r="AG33" s="389"/>
      <c r="AH33" s="389"/>
    </row>
    <row r="34" spans="1:34" ht="7.5" customHeight="1">
      <c r="A34" s="389"/>
      <c r="B34" s="377"/>
      <c r="C34" s="389"/>
      <c r="D34" s="389"/>
      <c r="E34" s="389"/>
      <c r="F34" s="377"/>
      <c r="G34" s="389"/>
      <c r="H34" s="389"/>
      <c r="I34" s="389"/>
      <c r="J34" s="389"/>
      <c r="K34" s="389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89"/>
      <c r="AH34" s="389"/>
    </row>
    <row r="35" spans="1:34" ht="21.75" customHeight="1">
      <c r="A35" s="389"/>
      <c r="B35" s="377"/>
      <c r="C35" s="389" t="s">
        <v>241</v>
      </c>
      <c r="D35" s="389"/>
      <c r="E35" s="389"/>
      <c r="F35" s="389"/>
      <c r="G35" s="377"/>
      <c r="H35" s="377"/>
      <c r="I35" s="776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  <c r="AA35" s="779"/>
      <c r="AB35" s="779"/>
      <c r="AC35" s="779"/>
      <c r="AD35" s="779"/>
      <c r="AE35" s="779"/>
      <c r="AF35" s="779"/>
      <c r="AG35" s="777"/>
      <c r="AH35" s="389"/>
    </row>
    <row r="36" spans="1:34" ht="6" customHeight="1">
      <c r="A36" s="389"/>
      <c r="B36" s="377"/>
      <c r="C36" s="389"/>
      <c r="D36" s="389"/>
      <c r="E36" s="389"/>
      <c r="F36" s="389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89"/>
      <c r="AH36" s="389"/>
    </row>
    <row r="37" spans="1:34" ht="20.25" customHeight="1">
      <c r="A37" s="389"/>
      <c r="B37" s="377"/>
      <c r="C37" s="377" t="s">
        <v>243</v>
      </c>
      <c r="D37" s="389"/>
      <c r="E37" s="389"/>
      <c r="F37" s="389"/>
      <c r="G37" s="377"/>
      <c r="H37" s="389"/>
      <c r="I37" s="389"/>
      <c r="J37" s="389"/>
      <c r="K37" s="389"/>
      <c r="L37" s="389"/>
      <c r="M37" s="776"/>
      <c r="N37" s="779"/>
      <c r="O37" s="779"/>
      <c r="P37" s="779"/>
      <c r="Q37" s="779"/>
      <c r="R37" s="779"/>
      <c r="S37" s="779"/>
      <c r="T37" s="779"/>
      <c r="U37" s="779"/>
      <c r="V37" s="779"/>
      <c r="W37" s="779"/>
      <c r="X37" s="779"/>
      <c r="Y37" s="779"/>
      <c r="Z37" s="779"/>
      <c r="AA37" s="779"/>
      <c r="AB37" s="779"/>
      <c r="AC37" s="779"/>
      <c r="AD37" s="779"/>
      <c r="AE37" s="779"/>
      <c r="AF37" s="779"/>
      <c r="AG37" s="777"/>
      <c r="AH37" s="389"/>
    </row>
    <row r="38" spans="1:34" ht="6" customHeight="1">
      <c r="A38" s="389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89"/>
      <c r="AG38" s="389"/>
      <c r="AH38" s="389"/>
    </row>
    <row r="39" spans="1:34" ht="12.75">
      <c r="A39" s="389"/>
      <c r="B39" s="724" t="s">
        <v>442</v>
      </c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724"/>
      <c r="AA39" s="724"/>
      <c r="AB39" s="724"/>
      <c r="AC39" s="724"/>
      <c r="AD39" s="724"/>
      <c r="AE39" s="724"/>
      <c r="AF39" s="724"/>
      <c r="AG39" s="724"/>
      <c r="AH39" s="389"/>
    </row>
    <row r="40" spans="1:34" ht="0.75" customHeight="1">
      <c r="A40" s="389"/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4"/>
      <c r="AG40" s="724"/>
      <c r="AH40" s="389"/>
    </row>
    <row r="41" spans="1:34" s="373" customFormat="1" ht="33" customHeight="1">
      <c r="A41" s="406"/>
      <c r="B41" s="743" t="s">
        <v>227</v>
      </c>
      <c r="C41" s="743"/>
      <c r="D41" s="743"/>
      <c r="E41" s="743"/>
      <c r="F41" s="743"/>
      <c r="G41" s="743"/>
      <c r="H41" s="743" t="s">
        <v>606</v>
      </c>
      <c r="I41" s="743"/>
      <c r="J41" s="743"/>
      <c r="K41" s="743" t="s">
        <v>607</v>
      </c>
      <c r="L41" s="743"/>
      <c r="M41" s="743"/>
      <c r="N41" s="743"/>
      <c r="O41" s="743" t="s">
        <v>608</v>
      </c>
      <c r="P41" s="743"/>
      <c r="Q41" s="743"/>
      <c r="R41" s="743"/>
      <c r="S41" s="743" t="s">
        <v>609</v>
      </c>
      <c r="T41" s="743"/>
      <c r="U41" s="743" t="s">
        <v>610</v>
      </c>
      <c r="V41" s="743"/>
      <c r="W41" s="743"/>
      <c r="X41" s="743" t="s">
        <v>611</v>
      </c>
      <c r="Y41" s="743"/>
      <c r="Z41" s="743"/>
      <c r="AA41" s="743"/>
      <c r="AB41" s="743" t="s">
        <v>192</v>
      </c>
      <c r="AC41" s="743"/>
      <c r="AD41" s="743"/>
      <c r="AE41" s="743"/>
      <c r="AF41" s="743"/>
      <c r="AG41" s="743"/>
      <c r="AH41" s="407"/>
    </row>
    <row r="42" spans="1:34" s="373" customFormat="1" ht="17.25" customHeight="1">
      <c r="A42" s="406"/>
      <c r="B42" s="761"/>
      <c r="C42" s="761"/>
      <c r="D42" s="761"/>
      <c r="E42" s="761"/>
      <c r="F42" s="761"/>
      <c r="G42" s="761"/>
      <c r="H42" s="761"/>
      <c r="I42" s="761"/>
      <c r="J42" s="761"/>
      <c r="K42" s="762"/>
      <c r="L42" s="762"/>
      <c r="M42" s="762"/>
      <c r="N42" s="762"/>
      <c r="O42" s="761"/>
      <c r="P42" s="761"/>
      <c r="Q42" s="761"/>
      <c r="R42" s="761"/>
      <c r="S42" s="761"/>
      <c r="T42" s="761"/>
      <c r="U42" s="761"/>
      <c r="V42" s="761"/>
      <c r="W42" s="761"/>
      <c r="X42" s="725"/>
      <c r="Y42" s="725"/>
      <c r="Z42" s="725"/>
      <c r="AA42" s="725"/>
      <c r="AB42" s="725"/>
      <c r="AC42" s="725"/>
      <c r="AD42" s="725"/>
      <c r="AE42" s="725"/>
      <c r="AF42" s="725"/>
      <c r="AG42" s="725"/>
      <c r="AH42" s="408"/>
    </row>
    <row r="43" spans="1:36" ht="17.25" customHeight="1">
      <c r="A43" s="389"/>
      <c r="B43" s="761"/>
      <c r="C43" s="761"/>
      <c r="D43" s="761"/>
      <c r="E43" s="761"/>
      <c r="F43" s="761"/>
      <c r="G43" s="761"/>
      <c r="H43" s="761"/>
      <c r="I43" s="761"/>
      <c r="J43" s="761"/>
      <c r="K43" s="762"/>
      <c r="L43" s="762"/>
      <c r="M43" s="762"/>
      <c r="N43" s="762"/>
      <c r="O43" s="761"/>
      <c r="P43" s="761"/>
      <c r="Q43" s="761"/>
      <c r="R43" s="761"/>
      <c r="S43" s="761"/>
      <c r="T43" s="761"/>
      <c r="U43" s="761"/>
      <c r="V43" s="761"/>
      <c r="W43" s="761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377"/>
      <c r="AI43" s="369"/>
      <c r="AJ43" s="364"/>
    </row>
    <row r="44" spans="1:36" ht="17.25" customHeight="1">
      <c r="A44" s="389"/>
      <c r="B44" s="761"/>
      <c r="C44" s="761"/>
      <c r="D44" s="761"/>
      <c r="E44" s="761"/>
      <c r="F44" s="761"/>
      <c r="G44" s="761"/>
      <c r="H44" s="761"/>
      <c r="I44" s="761"/>
      <c r="J44" s="761"/>
      <c r="K44" s="762"/>
      <c r="L44" s="762"/>
      <c r="M44" s="762"/>
      <c r="N44" s="762"/>
      <c r="O44" s="761"/>
      <c r="P44" s="761"/>
      <c r="Q44" s="761"/>
      <c r="R44" s="761"/>
      <c r="S44" s="761"/>
      <c r="T44" s="761"/>
      <c r="U44" s="761"/>
      <c r="V44" s="761"/>
      <c r="W44" s="761"/>
      <c r="X44" s="725"/>
      <c r="Y44" s="725"/>
      <c r="Z44" s="725"/>
      <c r="AA44" s="725"/>
      <c r="AB44" s="725"/>
      <c r="AC44" s="725"/>
      <c r="AD44" s="725"/>
      <c r="AE44" s="725"/>
      <c r="AF44" s="725"/>
      <c r="AG44" s="725"/>
      <c r="AH44" s="377"/>
      <c r="AI44" s="369"/>
      <c r="AJ44" s="364"/>
    </row>
    <row r="45" spans="1:36" ht="17.25" customHeight="1">
      <c r="A45" s="389"/>
      <c r="B45" s="761"/>
      <c r="C45" s="761"/>
      <c r="D45" s="761"/>
      <c r="E45" s="761"/>
      <c r="F45" s="761"/>
      <c r="G45" s="761"/>
      <c r="H45" s="761"/>
      <c r="I45" s="761"/>
      <c r="J45" s="761"/>
      <c r="K45" s="762"/>
      <c r="L45" s="762"/>
      <c r="M45" s="762"/>
      <c r="N45" s="762"/>
      <c r="O45" s="761"/>
      <c r="P45" s="761"/>
      <c r="Q45" s="761"/>
      <c r="R45" s="761"/>
      <c r="S45" s="761"/>
      <c r="T45" s="761"/>
      <c r="U45" s="761"/>
      <c r="V45" s="761"/>
      <c r="W45" s="761"/>
      <c r="X45" s="725"/>
      <c r="Y45" s="725"/>
      <c r="Z45" s="725"/>
      <c r="AA45" s="725"/>
      <c r="AB45" s="725"/>
      <c r="AC45" s="725"/>
      <c r="AD45" s="725"/>
      <c r="AE45" s="725"/>
      <c r="AF45" s="725"/>
      <c r="AG45" s="725"/>
      <c r="AH45" s="377"/>
      <c r="AI45" s="369"/>
      <c r="AJ45" s="364"/>
    </row>
    <row r="46" spans="1:36" ht="17.25" customHeight="1">
      <c r="A46" s="389"/>
      <c r="B46" s="761"/>
      <c r="C46" s="761"/>
      <c r="D46" s="761"/>
      <c r="E46" s="761"/>
      <c r="F46" s="761"/>
      <c r="G46" s="761"/>
      <c r="H46" s="761"/>
      <c r="I46" s="761"/>
      <c r="J46" s="761"/>
      <c r="K46" s="762"/>
      <c r="L46" s="762"/>
      <c r="M46" s="762"/>
      <c r="N46" s="762"/>
      <c r="O46" s="761"/>
      <c r="P46" s="761"/>
      <c r="Q46" s="761"/>
      <c r="R46" s="761"/>
      <c r="S46" s="761"/>
      <c r="T46" s="761"/>
      <c r="U46" s="761"/>
      <c r="V46" s="761"/>
      <c r="W46" s="761"/>
      <c r="X46" s="725"/>
      <c r="Y46" s="725"/>
      <c r="Z46" s="725"/>
      <c r="AA46" s="725"/>
      <c r="AB46" s="725"/>
      <c r="AC46" s="725"/>
      <c r="AD46" s="725"/>
      <c r="AE46" s="725"/>
      <c r="AF46" s="725"/>
      <c r="AG46" s="725"/>
      <c r="AH46" s="389"/>
      <c r="AI46" s="364"/>
      <c r="AJ46" s="364"/>
    </row>
    <row r="47" spans="1:36" ht="17.25" customHeight="1">
      <c r="A47" s="389"/>
      <c r="B47" s="761"/>
      <c r="C47" s="761"/>
      <c r="D47" s="761"/>
      <c r="E47" s="761"/>
      <c r="F47" s="761"/>
      <c r="G47" s="761"/>
      <c r="H47" s="761"/>
      <c r="I47" s="761"/>
      <c r="J47" s="761"/>
      <c r="K47" s="762"/>
      <c r="L47" s="762"/>
      <c r="M47" s="762"/>
      <c r="N47" s="762"/>
      <c r="O47" s="761"/>
      <c r="P47" s="761"/>
      <c r="Q47" s="761"/>
      <c r="R47" s="761"/>
      <c r="S47" s="761"/>
      <c r="T47" s="761"/>
      <c r="U47" s="761"/>
      <c r="V47" s="761"/>
      <c r="W47" s="761"/>
      <c r="X47" s="725"/>
      <c r="Y47" s="725"/>
      <c r="Z47" s="725"/>
      <c r="AA47" s="725"/>
      <c r="AB47" s="725"/>
      <c r="AC47" s="725"/>
      <c r="AD47" s="725"/>
      <c r="AE47" s="725"/>
      <c r="AF47" s="725"/>
      <c r="AG47" s="725"/>
      <c r="AH47" s="389"/>
      <c r="AI47" s="364"/>
      <c r="AJ47" s="364"/>
    </row>
    <row r="48" spans="1:36" ht="17.25" customHeight="1">
      <c r="A48" s="389"/>
      <c r="B48" s="761"/>
      <c r="C48" s="761"/>
      <c r="D48" s="761"/>
      <c r="E48" s="761"/>
      <c r="F48" s="761"/>
      <c r="G48" s="761"/>
      <c r="H48" s="761"/>
      <c r="I48" s="761"/>
      <c r="J48" s="761"/>
      <c r="K48" s="762"/>
      <c r="L48" s="762"/>
      <c r="M48" s="762"/>
      <c r="N48" s="762"/>
      <c r="O48" s="761"/>
      <c r="P48" s="761"/>
      <c r="Q48" s="761"/>
      <c r="R48" s="761"/>
      <c r="S48" s="761"/>
      <c r="T48" s="761"/>
      <c r="U48" s="761"/>
      <c r="V48" s="761"/>
      <c r="W48" s="761"/>
      <c r="X48" s="725"/>
      <c r="Y48" s="725"/>
      <c r="Z48" s="725"/>
      <c r="AA48" s="725"/>
      <c r="AB48" s="725"/>
      <c r="AC48" s="725"/>
      <c r="AD48" s="725"/>
      <c r="AE48" s="725"/>
      <c r="AF48" s="725"/>
      <c r="AG48" s="725"/>
      <c r="AH48" s="389"/>
      <c r="AI48" s="364"/>
      <c r="AJ48" s="364"/>
    </row>
    <row r="49" spans="1:36" ht="17.25" customHeight="1">
      <c r="A49" s="389"/>
      <c r="B49" s="761"/>
      <c r="C49" s="761"/>
      <c r="D49" s="761"/>
      <c r="E49" s="761"/>
      <c r="F49" s="761"/>
      <c r="G49" s="761"/>
      <c r="H49" s="761"/>
      <c r="I49" s="761"/>
      <c r="J49" s="761"/>
      <c r="K49" s="762"/>
      <c r="L49" s="762"/>
      <c r="M49" s="762"/>
      <c r="N49" s="762"/>
      <c r="O49" s="761"/>
      <c r="P49" s="761"/>
      <c r="Q49" s="761"/>
      <c r="R49" s="761"/>
      <c r="S49" s="761"/>
      <c r="T49" s="761"/>
      <c r="U49" s="761"/>
      <c r="V49" s="761"/>
      <c r="W49" s="761"/>
      <c r="X49" s="725"/>
      <c r="Y49" s="725"/>
      <c r="Z49" s="725"/>
      <c r="AA49" s="725"/>
      <c r="AB49" s="725"/>
      <c r="AC49" s="725"/>
      <c r="AD49" s="725"/>
      <c r="AE49" s="725"/>
      <c r="AF49" s="725"/>
      <c r="AG49" s="725"/>
      <c r="AH49" s="389"/>
      <c r="AI49" s="364"/>
      <c r="AJ49" s="364"/>
    </row>
    <row r="50" spans="1:36" ht="17.25" customHeight="1">
      <c r="A50" s="389"/>
      <c r="B50" s="761"/>
      <c r="C50" s="761"/>
      <c r="D50" s="761"/>
      <c r="E50" s="761"/>
      <c r="F50" s="761"/>
      <c r="G50" s="761"/>
      <c r="H50" s="761"/>
      <c r="I50" s="761"/>
      <c r="J50" s="761"/>
      <c r="K50" s="762"/>
      <c r="L50" s="762"/>
      <c r="M50" s="762"/>
      <c r="N50" s="762"/>
      <c r="O50" s="761"/>
      <c r="P50" s="761"/>
      <c r="Q50" s="761"/>
      <c r="R50" s="761"/>
      <c r="S50" s="761"/>
      <c r="T50" s="761"/>
      <c r="U50" s="761"/>
      <c r="V50" s="761"/>
      <c r="W50" s="761"/>
      <c r="X50" s="725"/>
      <c r="Y50" s="725"/>
      <c r="Z50" s="725"/>
      <c r="AA50" s="725"/>
      <c r="AB50" s="725"/>
      <c r="AC50" s="725"/>
      <c r="AD50" s="725"/>
      <c r="AE50" s="725"/>
      <c r="AF50" s="725"/>
      <c r="AG50" s="725"/>
      <c r="AH50" s="389"/>
      <c r="AI50" s="364"/>
      <c r="AJ50" s="364"/>
    </row>
    <row r="51" spans="1:34" ht="5.25" customHeight="1">
      <c r="A51" s="389"/>
      <c r="B51" s="419"/>
      <c r="C51" s="419"/>
      <c r="D51" s="419"/>
      <c r="E51" s="419"/>
      <c r="F51" s="419"/>
      <c r="G51" s="419"/>
      <c r="H51" s="419"/>
      <c r="I51" s="419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89"/>
    </row>
    <row r="52" spans="1:34" ht="12.75">
      <c r="A52" s="389"/>
      <c r="B52" s="409" t="s">
        <v>443</v>
      </c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83"/>
      <c r="V52" s="396" t="s">
        <v>218</v>
      </c>
      <c r="W52" s="396"/>
      <c r="X52" s="396"/>
      <c r="Y52" s="383"/>
      <c r="Z52" s="409" t="s">
        <v>220</v>
      </c>
      <c r="AA52" s="396"/>
      <c r="AB52" s="396"/>
      <c r="AC52" s="396"/>
      <c r="AD52" s="396"/>
      <c r="AE52" s="396"/>
      <c r="AF52" s="396"/>
      <c r="AG52" s="396"/>
      <c r="AH52" s="396"/>
    </row>
    <row r="53" spans="1:34" ht="6.75" customHeight="1">
      <c r="A53" s="389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</row>
    <row r="54" spans="1:34" ht="17.25" customHeight="1">
      <c r="A54" s="389"/>
      <c r="B54" s="389" t="s">
        <v>221</v>
      </c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775"/>
      <c r="O54" s="775"/>
      <c r="P54" s="389" t="s">
        <v>223</v>
      </c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</row>
    <row r="55" spans="1:34" ht="7.5" customHeight="1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</row>
    <row r="56" spans="1:34" ht="18.75" customHeight="1">
      <c r="A56" s="389"/>
      <c r="B56" s="389" t="s">
        <v>222</v>
      </c>
      <c r="C56" s="389"/>
      <c r="D56" s="389"/>
      <c r="E56" s="389"/>
      <c r="F56" s="389"/>
      <c r="G56" s="389"/>
      <c r="H56" s="389"/>
      <c r="I56" s="389"/>
      <c r="J56" s="389"/>
      <c r="K56" s="389"/>
      <c r="L56" s="775"/>
      <c r="M56" s="775"/>
      <c r="N56" s="389" t="s">
        <v>224</v>
      </c>
      <c r="O56" s="389"/>
      <c r="P56" s="389"/>
      <c r="Q56" s="775"/>
      <c r="R56" s="775"/>
      <c r="S56" s="389" t="s">
        <v>226</v>
      </c>
      <c r="T56" s="389"/>
      <c r="U56" s="389"/>
      <c r="V56" s="775"/>
      <c r="W56" s="775"/>
      <c r="X56" s="389" t="s">
        <v>225</v>
      </c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</row>
    <row r="57" spans="1:34" ht="12.75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77"/>
      <c r="M57" s="377"/>
      <c r="N57" s="389"/>
      <c r="O57" s="389"/>
      <c r="P57" s="389"/>
      <c r="Q57" s="377"/>
      <c r="R57" s="377"/>
      <c r="S57" s="389"/>
      <c r="T57" s="389"/>
      <c r="U57" s="389"/>
      <c r="V57" s="377"/>
      <c r="W57" s="377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</row>
    <row r="58" spans="1:34" ht="12.75">
      <c r="A58" s="389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77"/>
      <c r="M58" s="377"/>
      <c r="N58" s="389"/>
      <c r="O58" s="389"/>
      <c r="P58" s="389"/>
      <c r="Q58" s="377"/>
      <c r="R58" s="377"/>
      <c r="S58" s="389"/>
      <c r="T58" s="389"/>
      <c r="U58" s="389"/>
      <c r="V58" s="377"/>
      <c r="W58" s="377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</row>
    <row r="59" spans="1:34" ht="12.75">
      <c r="A59" s="389"/>
      <c r="B59" s="741" t="s">
        <v>258</v>
      </c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41"/>
      <c r="Y59" s="741"/>
      <c r="Z59" s="741"/>
      <c r="AA59" s="741"/>
      <c r="AB59" s="741"/>
      <c r="AC59" s="741"/>
      <c r="AD59" s="741"/>
      <c r="AE59" s="741"/>
      <c r="AF59" s="741"/>
      <c r="AG59" s="389"/>
      <c r="AH59" s="389"/>
    </row>
    <row r="60" spans="1:34" ht="12.75">
      <c r="A60" s="389"/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  <c r="Z60" s="742"/>
      <c r="AA60" s="742"/>
      <c r="AB60" s="742"/>
      <c r="AC60" s="742"/>
      <c r="AD60" s="742"/>
      <c r="AE60" s="742"/>
      <c r="AF60" s="742"/>
      <c r="AG60" s="389"/>
      <c r="AH60" s="389"/>
    </row>
    <row r="61" spans="1:34" ht="12.75">
      <c r="A61" s="389"/>
      <c r="B61" s="592" t="s">
        <v>227</v>
      </c>
      <c r="C61" s="592"/>
      <c r="D61" s="592"/>
      <c r="E61" s="592"/>
      <c r="F61" s="592"/>
      <c r="G61" s="592"/>
      <c r="H61" s="592"/>
      <c r="I61" s="592"/>
      <c r="J61" s="592"/>
      <c r="K61" s="592" t="s">
        <v>228</v>
      </c>
      <c r="L61" s="592"/>
      <c r="M61" s="592"/>
      <c r="N61" s="592"/>
      <c r="O61" s="592"/>
      <c r="P61" s="592"/>
      <c r="Q61" s="592"/>
      <c r="R61" s="592"/>
      <c r="S61" s="592" t="s">
        <v>183</v>
      </c>
      <c r="T61" s="592"/>
      <c r="U61" s="592"/>
      <c r="V61" s="592"/>
      <c r="W61" s="592"/>
      <c r="X61" s="592"/>
      <c r="Y61" s="592"/>
      <c r="Z61" s="592" t="s">
        <v>229</v>
      </c>
      <c r="AA61" s="592"/>
      <c r="AB61" s="592"/>
      <c r="AC61" s="592"/>
      <c r="AD61" s="592"/>
      <c r="AE61" s="592"/>
      <c r="AF61" s="592"/>
      <c r="AG61" s="592"/>
      <c r="AH61" s="389"/>
    </row>
    <row r="62" spans="1:34" ht="21" customHeight="1">
      <c r="A62" s="389"/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  <c r="AC62" s="774"/>
      <c r="AD62" s="774"/>
      <c r="AE62" s="774"/>
      <c r="AF62" s="774"/>
      <c r="AG62" s="774"/>
      <c r="AH62" s="389"/>
    </row>
    <row r="63" spans="1:34" ht="21.75" customHeight="1">
      <c r="A63" s="389"/>
      <c r="B63" s="715" t="s">
        <v>398</v>
      </c>
      <c r="C63" s="715"/>
      <c r="D63" s="715"/>
      <c r="E63" s="715"/>
      <c r="F63" s="715"/>
      <c r="G63" s="715"/>
      <c r="H63" s="715"/>
      <c r="I63" s="715"/>
      <c r="J63" s="715"/>
      <c r="K63" s="771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2"/>
      <c r="AA63" s="772"/>
      <c r="AB63" s="772"/>
      <c r="AC63" s="772"/>
      <c r="AD63" s="772"/>
      <c r="AE63" s="772"/>
      <c r="AF63" s="772"/>
      <c r="AG63" s="773"/>
      <c r="AH63" s="389"/>
    </row>
    <row r="64" spans="1:34" ht="20.25" customHeight="1">
      <c r="A64" s="389"/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774"/>
      <c r="Y64" s="774"/>
      <c r="Z64" s="774"/>
      <c r="AA64" s="774"/>
      <c r="AB64" s="774"/>
      <c r="AC64" s="774"/>
      <c r="AD64" s="774"/>
      <c r="AE64" s="774"/>
      <c r="AF64" s="774"/>
      <c r="AG64" s="774"/>
      <c r="AH64" s="389"/>
    </row>
    <row r="65" spans="1:34" ht="19.5" customHeight="1">
      <c r="A65" s="389"/>
      <c r="B65" s="715" t="s">
        <v>398</v>
      </c>
      <c r="C65" s="715"/>
      <c r="D65" s="715"/>
      <c r="E65" s="715"/>
      <c r="F65" s="715"/>
      <c r="G65" s="715"/>
      <c r="H65" s="715"/>
      <c r="I65" s="715"/>
      <c r="J65" s="715"/>
      <c r="K65" s="771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2"/>
      <c r="AE65" s="772"/>
      <c r="AF65" s="772"/>
      <c r="AG65" s="773"/>
      <c r="AH65" s="389"/>
    </row>
    <row r="66" spans="1:34" ht="19.5" customHeight="1">
      <c r="A66" s="389"/>
      <c r="B66" s="774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774"/>
      <c r="Y66" s="774"/>
      <c r="Z66" s="774"/>
      <c r="AA66" s="774"/>
      <c r="AB66" s="774"/>
      <c r="AC66" s="774"/>
      <c r="AD66" s="774"/>
      <c r="AE66" s="774"/>
      <c r="AF66" s="774"/>
      <c r="AG66" s="774"/>
      <c r="AH66" s="389"/>
    </row>
    <row r="67" spans="1:34" ht="19.5" customHeight="1">
      <c r="A67" s="389"/>
      <c r="B67" s="715" t="s">
        <v>398</v>
      </c>
      <c r="C67" s="715"/>
      <c r="D67" s="715"/>
      <c r="E67" s="715"/>
      <c r="F67" s="715"/>
      <c r="G67" s="715"/>
      <c r="H67" s="715"/>
      <c r="I67" s="715"/>
      <c r="J67" s="715"/>
      <c r="K67" s="771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772"/>
      <c r="Y67" s="772"/>
      <c r="Z67" s="772"/>
      <c r="AA67" s="772"/>
      <c r="AB67" s="772"/>
      <c r="AC67" s="772"/>
      <c r="AD67" s="772"/>
      <c r="AE67" s="772"/>
      <c r="AF67" s="772"/>
      <c r="AG67" s="773"/>
      <c r="AH67" s="389"/>
    </row>
    <row r="68" spans="1:34" ht="12.75">
      <c r="A68" s="389"/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77"/>
      <c r="M68" s="377"/>
      <c r="N68" s="389"/>
      <c r="O68" s="389"/>
      <c r="P68" s="389"/>
      <c r="Q68" s="377"/>
      <c r="R68" s="377"/>
      <c r="S68" s="389"/>
      <c r="T68" s="389"/>
      <c r="U68" s="389"/>
      <c r="V68" s="377"/>
      <c r="W68" s="377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</row>
    <row r="69" spans="1:34" ht="20.25" customHeight="1">
      <c r="A69" s="389"/>
      <c r="B69" s="410" t="s">
        <v>580</v>
      </c>
      <c r="C69" s="411"/>
      <c r="D69" s="412"/>
      <c r="E69" s="411"/>
      <c r="F69" s="807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  <c r="Y69" s="808"/>
      <c r="Z69" s="808"/>
      <c r="AA69" s="808"/>
      <c r="AB69" s="808"/>
      <c r="AC69" s="808"/>
      <c r="AD69" s="808"/>
      <c r="AE69" s="808"/>
      <c r="AF69" s="808"/>
      <c r="AG69" s="809"/>
      <c r="AH69" s="389"/>
    </row>
    <row r="70" spans="1:34" ht="12.75">
      <c r="A70" s="389"/>
      <c r="B70" s="411"/>
      <c r="C70" s="411"/>
      <c r="D70" s="412"/>
      <c r="E70" s="411"/>
      <c r="F70" s="411"/>
      <c r="G70" s="411"/>
      <c r="H70" s="411"/>
      <c r="I70" s="411"/>
      <c r="J70" s="411"/>
      <c r="K70" s="411"/>
      <c r="L70" s="411"/>
      <c r="M70" s="411"/>
      <c r="N70" s="412"/>
      <c r="O70" s="413" t="s">
        <v>579</v>
      </c>
      <c r="P70" s="411"/>
      <c r="Q70" s="411"/>
      <c r="R70" s="411"/>
      <c r="S70" s="412"/>
      <c r="T70" s="411"/>
      <c r="U70" s="411"/>
      <c r="V70" s="412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4"/>
      <c r="AH70" s="389"/>
    </row>
    <row r="71" spans="1:34" ht="81" customHeight="1">
      <c r="A71" s="389"/>
      <c r="B71" s="701" t="s">
        <v>721</v>
      </c>
      <c r="C71" s="736"/>
      <c r="D71" s="736"/>
      <c r="E71" s="736"/>
      <c r="F71" s="736"/>
      <c r="G71" s="736"/>
      <c r="H71" s="736"/>
      <c r="I71" s="736"/>
      <c r="J71" s="736"/>
      <c r="K71" s="736"/>
      <c r="L71" s="736"/>
      <c r="M71" s="736"/>
      <c r="N71" s="736"/>
      <c r="O71" s="736"/>
      <c r="P71" s="736"/>
      <c r="Q71" s="736"/>
      <c r="R71" s="736"/>
      <c r="S71" s="736"/>
      <c r="T71" s="736"/>
      <c r="U71" s="736"/>
      <c r="V71" s="736"/>
      <c r="W71" s="736"/>
      <c r="X71" s="736"/>
      <c r="Y71" s="736"/>
      <c r="Z71" s="736"/>
      <c r="AA71" s="736"/>
      <c r="AB71" s="736"/>
      <c r="AC71" s="736"/>
      <c r="AD71" s="736"/>
      <c r="AE71" s="736"/>
      <c r="AF71" s="736"/>
      <c r="AG71" s="736"/>
      <c r="AH71" s="389"/>
    </row>
    <row r="72" spans="1:34" ht="34.5" customHeight="1">
      <c r="A72" s="389"/>
      <c r="B72" s="701" t="s">
        <v>595</v>
      </c>
      <c r="C72" s="701"/>
      <c r="D72" s="701"/>
      <c r="E72" s="701"/>
      <c r="F72" s="701"/>
      <c r="G72" s="701"/>
      <c r="H72" s="701"/>
      <c r="I72" s="701"/>
      <c r="J72" s="701"/>
      <c r="K72" s="701"/>
      <c r="L72" s="701"/>
      <c r="M72" s="701"/>
      <c r="N72" s="701"/>
      <c r="O72" s="701"/>
      <c r="P72" s="701"/>
      <c r="Q72" s="701"/>
      <c r="R72" s="701"/>
      <c r="S72" s="701"/>
      <c r="T72" s="701"/>
      <c r="U72" s="701"/>
      <c r="V72" s="701"/>
      <c r="W72" s="701"/>
      <c r="X72" s="701"/>
      <c r="Y72" s="701"/>
      <c r="Z72" s="701"/>
      <c r="AA72" s="701"/>
      <c r="AB72" s="701"/>
      <c r="AC72" s="701"/>
      <c r="AD72" s="701"/>
      <c r="AE72" s="701"/>
      <c r="AF72" s="701"/>
      <c r="AG72" s="701"/>
      <c r="AH72" s="389"/>
    </row>
    <row r="73" spans="1:34" ht="35.25" customHeight="1">
      <c r="A73" s="389"/>
      <c r="B73" s="701" t="s">
        <v>596</v>
      </c>
      <c r="C73" s="701"/>
      <c r="D73" s="701"/>
      <c r="E73" s="701"/>
      <c r="F73" s="701"/>
      <c r="G73" s="701"/>
      <c r="H73" s="701"/>
      <c r="I73" s="701"/>
      <c r="J73" s="701"/>
      <c r="K73" s="701"/>
      <c r="L73" s="701"/>
      <c r="M73" s="701"/>
      <c r="N73" s="701"/>
      <c r="O73" s="701"/>
      <c r="P73" s="701"/>
      <c r="Q73" s="701"/>
      <c r="R73" s="701"/>
      <c r="S73" s="701"/>
      <c r="T73" s="701"/>
      <c r="U73" s="701"/>
      <c r="V73" s="701"/>
      <c r="W73" s="701"/>
      <c r="X73" s="701"/>
      <c r="Y73" s="701"/>
      <c r="Z73" s="701"/>
      <c r="AA73" s="701"/>
      <c r="AB73" s="701"/>
      <c r="AC73" s="701"/>
      <c r="AD73" s="701"/>
      <c r="AE73" s="701"/>
      <c r="AF73" s="701"/>
      <c r="AG73" s="701"/>
      <c r="AH73" s="389"/>
    </row>
    <row r="74" spans="1:34" ht="69" customHeight="1">
      <c r="A74" s="389"/>
      <c r="B74" s="701" t="s">
        <v>597</v>
      </c>
      <c r="C74" s="701"/>
      <c r="D74" s="701"/>
      <c r="E74" s="701"/>
      <c r="F74" s="701"/>
      <c r="G74" s="701"/>
      <c r="H74" s="701"/>
      <c r="I74" s="701"/>
      <c r="J74" s="701"/>
      <c r="K74" s="701"/>
      <c r="L74" s="701"/>
      <c r="M74" s="701"/>
      <c r="N74" s="701"/>
      <c r="O74" s="701"/>
      <c r="P74" s="701"/>
      <c r="Q74" s="701"/>
      <c r="R74" s="701"/>
      <c r="S74" s="701"/>
      <c r="T74" s="701"/>
      <c r="U74" s="701"/>
      <c r="V74" s="701"/>
      <c r="W74" s="701"/>
      <c r="X74" s="701"/>
      <c r="Y74" s="701"/>
      <c r="Z74" s="701"/>
      <c r="AA74" s="701"/>
      <c r="AB74" s="701"/>
      <c r="AC74" s="701"/>
      <c r="AD74" s="701"/>
      <c r="AE74" s="701"/>
      <c r="AF74" s="701"/>
      <c r="AG74" s="701"/>
      <c r="AH74" s="389"/>
    </row>
    <row r="75" spans="1:34" ht="23.25" customHeight="1">
      <c r="A75" s="389"/>
      <c r="B75" s="701" t="s">
        <v>598</v>
      </c>
      <c r="C75" s="701"/>
      <c r="D75" s="701"/>
      <c r="E75" s="701"/>
      <c r="F75" s="701"/>
      <c r="G75" s="701"/>
      <c r="H75" s="701"/>
      <c r="I75" s="701"/>
      <c r="J75" s="701"/>
      <c r="K75" s="701"/>
      <c r="L75" s="701"/>
      <c r="M75" s="701"/>
      <c r="N75" s="701"/>
      <c r="O75" s="701"/>
      <c r="P75" s="701"/>
      <c r="Q75" s="701"/>
      <c r="R75" s="701"/>
      <c r="S75" s="701"/>
      <c r="T75" s="701"/>
      <c r="U75" s="701"/>
      <c r="V75" s="701"/>
      <c r="W75" s="701"/>
      <c r="X75" s="701"/>
      <c r="Y75" s="701"/>
      <c r="Z75" s="701"/>
      <c r="AA75" s="701"/>
      <c r="AB75" s="701"/>
      <c r="AC75" s="701"/>
      <c r="AD75" s="701"/>
      <c r="AE75" s="701"/>
      <c r="AF75" s="701"/>
      <c r="AG75" s="701"/>
      <c r="AH75" s="389"/>
    </row>
    <row r="76" spans="1:34" ht="22.5" customHeight="1">
      <c r="A76" s="389"/>
      <c r="B76" s="701" t="s">
        <v>599</v>
      </c>
      <c r="C76" s="701"/>
      <c r="D76" s="701"/>
      <c r="E76" s="701"/>
      <c r="F76" s="701"/>
      <c r="G76" s="701"/>
      <c r="H76" s="701"/>
      <c r="I76" s="701"/>
      <c r="J76" s="701"/>
      <c r="K76" s="701"/>
      <c r="L76" s="701"/>
      <c r="M76" s="701"/>
      <c r="N76" s="701"/>
      <c r="O76" s="701"/>
      <c r="P76" s="701"/>
      <c r="Q76" s="701"/>
      <c r="R76" s="701"/>
      <c r="S76" s="701"/>
      <c r="T76" s="701"/>
      <c r="U76" s="701"/>
      <c r="V76" s="701"/>
      <c r="W76" s="701"/>
      <c r="X76" s="701"/>
      <c r="Y76" s="701"/>
      <c r="Z76" s="701"/>
      <c r="AA76" s="701"/>
      <c r="AB76" s="701"/>
      <c r="AC76" s="701"/>
      <c r="AD76" s="701"/>
      <c r="AE76" s="701"/>
      <c r="AF76" s="701"/>
      <c r="AG76" s="701"/>
      <c r="AH76" s="389"/>
    </row>
    <row r="77" spans="1:34" ht="48.75" customHeight="1">
      <c r="A77" s="389"/>
      <c r="B77" s="701" t="s">
        <v>603</v>
      </c>
      <c r="C77" s="701"/>
      <c r="D77" s="701"/>
      <c r="E77" s="701"/>
      <c r="F77" s="701"/>
      <c r="G77" s="701"/>
      <c r="H77" s="701"/>
      <c r="I77" s="701"/>
      <c r="J77" s="701"/>
      <c r="K77" s="701"/>
      <c r="L77" s="701"/>
      <c r="M77" s="701"/>
      <c r="N77" s="701"/>
      <c r="O77" s="701"/>
      <c r="P77" s="701"/>
      <c r="Q77" s="701"/>
      <c r="R77" s="701"/>
      <c r="S77" s="701"/>
      <c r="T77" s="701"/>
      <c r="U77" s="701"/>
      <c r="V77" s="701"/>
      <c r="W77" s="701"/>
      <c r="X77" s="701"/>
      <c r="Y77" s="701"/>
      <c r="Z77" s="701"/>
      <c r="AA77" s="701"/>
      <c r="AB77" s="701"/>
      <c r="AC77" s="701"/>
      <c r="AD77" s="701"/>
      <c r="AE77" s="701"/>
      <c r="AF77" s="701"/>
      <c r="AG77" s="701"/>
      <c r="AH77" s="389"/>
    </row>
    <row r="78" spans="1:34" ht="44.25" customHeight="1">
      <c r="A78" s="389"/>
      <c r="B78" s="696" t="s">
        <v>600</v>
      </c>
      <c r="C78" s="696"/>
      <c r="D78" s="696"/>
      <c r="E78" s="696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389"/>
    </row>
    <row r="79" spans="1:34" ht="47.25" customHeight="1">
      <c r="A79" s="389"/>
      <c r="B79" s="699" t="s">
        <v>602</v>
      </c>
      <c r="C79" s="700"/>
      <c r="D79" s="700"/>
      <c r="E79" s="700"/>
      <c r="F79" s="700"/>
      <c r="G79" s="700"/>
      <c r="H79" s="700"/>
      <c r="I79" s="700"/>
      <c r="J79" s="700"/>
      <c r="K79" s="700"/>
      <c r="L79" s="700"/>
      <c r="M79" s="700"/>
      <c r="N79" s="700"/>
      <c r="O79" s="700"/>
      <c r="P79" s="700"/>
      <c r="Q79" s="700"/>
      <c r="R79" s="700"/>
      <c r="S79" s="700"/>
      <c r="T79" s="700"/>
      <c r="U79" s="700"/>
      <c r="V79" s="700"/>
      <c r="W79" s="700"/>
      <c r="X79" s="700"/>
      <c r="Y79" s="700"/>
      <c r="Z79" s="700"/>
      <c r="AA79" s="700"/>
      <c r="AB79" s="700"/>
      <c r="AC79" s="700"/>
      <c r="AD79" s="700"/>
      <c r="AE79" s="700"/>
      <c r="AF79" s="700"/>
      <c r="AG79" s="700"/>
      <c r="AH79" s="389"/>
    </row>
    <row r="80" spans="1:34" ht="46.5" customHeight="1">
      <c r="A80" s="389"/>
      <c r="B80" s="699" t="s">
        <v>601</v>
      </c>
      <c r="C80" s="700"/>
      <c r="D80" s="700"/>
      <c r="E80" s="700"/>
      <c r="F80" s="700"/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0"/>
      <c r="AB80" s="700"/>
      <c r="AC80" s="700"/>
      <c r="AD80" s="700"/>
      <c r="AE80" s="700"/>
      <c r="AF80" s="700"/>
      <c r="AG80" s="700"/>
      <c r="AH80" s="389"/>
    </row>
    <row r="81" spans="1:34" ht="54.75" customHeight="1">
      <c r="A81" s="389"/>
      <c r="B81" s="699" t="s">
        <v>718</v>
      </c>
      <c r="C81" s="700"/>
      <c r="D81" s="700"/>
      <c r="E81" s="700"/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700"/>
      <c r="W81" s="700"/>
      <c r="X81" s="700"/>
      <c r="Y81" s="700"/>
      <c r="Z81" s="700"/>
      <c r="AA81" s="700"/>
      <c r="AB81" s="700"/>
      <c r="AC81" s="700"/>
      <c r="AD81" s="700"/>
      <c r="AE81" s="700"/>
      <c r="AF81" s="700"/>
      <c r="AG81" s="700"/>
      <c r="AH81" s="389"/>
    </row>
    <row r="82" spans="1:34" ht="12.75">
      <c r="A82" s="389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</row>
    <row r="83" spans="1:34" ht="12.75">
      <c r="A83" s="389"/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</row>
    <row r="84" spans="1:36" ht="15.75">
      <c r="A84" s="389"/>
      <c r="B84" s="693"/>
      <c r="C84" s="694"/>
      <c r="D84" s="389" t="s">
        <v>584</v>
      </c>
      <c r="E84" s="687"/>
      <c r="F84" s="689"/>
      <c r="G84" s="389" t="s">
        <v>584</v>
      </c>
      <c r="H84" s="687"/>
      <c r="I84" s="688"/>
      <c r="J84" s="688"/>
      <c r="K84" s="689"/>
      <c r="L84" s="389"/>
      <c r="M84" s="389"/>
      <c r="N84" s="389"/>
      <c r="O84" s="389"/>
      <c r="P84" s="389"/>
      <c r="Q84" s="687"/>
      <c r="R84" s="688"/>
      <c r="S84" s="688"/>
      <c r="T84" s="688"/>
      <c r="U84" s="688"/>
      <c r="V84" s="689"/>
      <c r="W84" s="690"/>
      <c r="X84" s="691"/>
      <c r="Y84" s="691"/>
      <c r="Z84" s="691"/>
      <c r="AA84" s="691"/>
      <c r="AB84" s="691"/>
      <c r="AC84" s="691"/>
      <c r="AD84" s="691"/>
      <c r="AE84" s="691"/>
      <c r="AF84" s="691"/>
      <c r="AG84" s="691"/>
      <c r="AH84" s="389"/>
      <c r="AI84" s="364"/>
      <c r="AJ84" s="364"/>
    </row>
    <row r="85" spans="1:36" ht="9" customHeight="1">
      <c r="A85" s="389"/>
      <c r="B85" s="389"/>
      <c r="C85" s="389"/>
      <c r="D85" s="389"/>
      <c r="E85" s="389"/>
      <c r="F85" s="389"/>
      <c r="G85" s="389"/>
      <c r="H85" s="389"/>
      <c r="I85" s="415"/>
      <c r="J85" s="389"/>
      <c r="K85" s="389"/>
      <c r="L85" s="389"/>
      <c r="M85" s="389"/>
      <c r="N85" s="389"/>
      <c r="O85" s="389"/>
      <c r="P85" s="389"/>
      <c r="Q85" s="692" t="s">
        <v>613</v>
      </c>
      <c r="R85" s="692"/>
      <c r="S85" s="692"/>
      <c r="T85" s="692"/>
      <c r="U85" s="692"/>
      <c r="V85" s="692"/>
      <c r="W85" s="389"/>
      <c r="X85" s="389"/>
      <c r="Y85" s="389"/>
      <c r="Z85" s="415" t="s">
        <v>168</v>
      </c>
      <c r="AA85" s="389"/>
      <c r="AB85" s="389"/>
      <c r="AC85" s="389"/>
      <c r="AD85" s="389"/>
      <c r="AE85" s="389"/>
      <c r="AF85" s="389"/>
      <c r="AG85" s="389"/>
      <c r="AH85" s="389"/>
      <c r="AI85" s="364"/>
      <c r="AJ85" s="364"/>
    </row>
    <row r="86" spans="1:34" ht="15.75">
      <c r="A86" s="389"/>
      <c r="B86" s="416" t="s">
        <v>169</v>
      </c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</row>
  </sheetData>
  <sheetProtection/>
  <mergeCells count="144">
    <mergeCell ref="X50:AA50"/>
    <mergeCell ref="AB50:AG50"/>
    <mergeCell ref="Q84:V84"/>
    <mergeCell ref="W84:AG84"/>
    <mergeCell ref="Q85:V85"/>
    <mergeCell ref="F69:AG69"/>
    <mergeCell ref="B50:G50"/>
    <mergeCell ref="H50:J50"/>
    <mergeCell ref="K50:N50"/>
    <mergeCell ref="O50:R50"/>
    <mergeCell ref="S50:T50"/>
    <mergeCell ref="U50:W50"/>
    <mergeCell ref="X48:AA48"/>
    <mergeCell ref="AB48:AG48"/>
    <mergeCell ref="B49:G49"/>
    <mergeCell ref="H49:J49"/>
    <mergeCell ref="K49:N49"/>
    <mergeCell ref="O49:R49"/>
    <mergeCell ref="S49:T49"/>
    <mergeCell ref="U49:W49"/>
    <mergeCell ref="X47:AA47"/>
    <mergeCell ref="AB47:AG47"/>
    <mergeCell ref="X49:AA49"/>
    <mergeCell ref="AB49:AG49"/>
    <mergeCell ref="B48:G48"/>
    <mergeCell ref="H48:J48"/>
    <mergeCell ref="K48:N48"/>
    <mergeCell ref="O48:R48"/>
    <mergeCell ref="S48:T48"/>
    <mergeCell ref="U48:W48"/>
    <mergeCell ref="B47:G47"/>
    <mergeCell ref="H47:J47"/>
    <mergeCell ref="K47:N47"/>
    <mergeCell ref="O47:R47"/>
    <mergeCell ref="S47:T47"/>
    <mergeCell ref="U47:W47"/>
    <mergeCell ref="X45:AA45"/>
    <mergeCell ref="AB45:AG45"/>
    <mergeCell ref="B46:G46"/>
    <mergeCell ref="H46:J46"/>
    <mergeCell ref="K46:N46"/>
    <mergeCell ref="O46:R46"/>
    <mergeCell ref="S46:T46"/>
    <mergeCell ref="U46:W46"/>
    <mergeCell ref="X46:AA46"/>
    <mergeCell ref="AB46:AG46"/>
    <mergeCell ref="B45:G45"/>
    <mergeCell ref="H45:J45"/>
    <mergeCell ref="K45:N45"/>
    <mergeCell ref="O45:R45"/>
    <mergeCell ref="S45:T45"/>
    <mergeCell ref="U45:W45"/>
    <mergeCell ref="X43:AA43"/>
    <mergeCell ref="AB43:AG43"/>
    <mergeCell ref="B44:G44"/>
    <mergeCell ref="H44:J44"/>
    <mergeCell ref="K44:N44"/>
    <mergeCell ref="O44:R44"/>
    <mergeCell ref="S44:T44"/>
    <mergeCell ref="U44:W44"/>
    <mergeCell ref="X44:AA44"/>
    <mergeCell ref="AB44:AG44"/>
    <mergeCell ref="B43:G43"/>
    <mergeCell ref="H43:J43"/>
    <mergeCell ref="K43:N43"/>
    <mergeCell ref="O43:R43"/>
    <mergeCell ref="S43:T43"/>
    <mergeCell ref="U43:W43"/>
    <mergeCell ref="AB41:AG41"/>
    <mergeCell ref="B42:G42"/>
    <mergeCell ref="H42:J42"/>
    <mergeCell ref="K42:N42"/>
    <mergeCell ref="O42:R42"/>
    <mergeCell ref="S42:T42"/>
    <mergeCell ref="U42:W42"/>
    <mergeCell ref="X42:AA42"/>
    <mergeCell ref="AB42:AG42"/>
    <mergeCell ref="B71:AG71"/>
    <mergeCell ref="B72:AG72"/>
    <mergeCell ref="O2:AG3"/>
    <mergeCell ref="Y6:AG6"/>
    <mergeCell ref="K8:AG8"/>
    <mergeCell ref="G14:AG14"/>
    <mergeCell ref="M16:AG17"/>
    <mergeCell ref="L31:AG31"/>
    <mergeCell ref="I35:AG35"/>
    <mergeCell ref="M19:AG20"/>
    <mergeCell ref="F29:AG29"/>
    <mergeCell ref="B41:G41"/>
    <mergeCell ref="H41:J41"/>
    <mergeCell ref="K41:N41"/>
    <mergeCell ref="O41:R41"/>
    <mergeCell ref="M37:AG37"/>
    <mergeCell ref="B39:AG40"/>
    <mergeCell ref="S41:T41"/>
    <mergeCell ref="U41:W41"/>
    <mergeCell ref="X41:AA41"/>
    <mergeCell ref="S66:Y66"/>
    <mergeCell ref="Z66:AG66"/>
    <mergeCell ref="AA12:AG12"/>
    <mergeCell ref="K10:V10"/>
    <mergeCell ref="H12:L12"/>
    <mergeCell ref="Q12:X12"/>
    <mergeCell ref="P24:AG24"/>
    <mergeCell ref="P25:AG25"/>
    <mergeCell ref="P23:AG23"/>
    <mergeCell ref="P27:AG27"/>
    <mergeCell ref="Z64:AG64"/>
    <mergeCell ref="B64:J64"/>
    <mergeCell ref="K64:R64"/>
    <mergeCell ref="S64:Y64"/>
    <mergeCell ref="B67:J67"/>
    <mergeCell ref="K67:AG67"/>
    <mergeCell ref="B65:J65"/>
    <mergeCell ref="K65:AG65"/>
    <mergeCell ref="B66:J66"/>
    <mergeCell ref="K66:R66"/>
    <mergeCell ref="K61:R61"/>
    <mergeCell ref="S61:Y61"/>
    <mergeCell ref="B62:J62"/>
    <mergeCell ref="K62:R62"/>
    <mergeCell ref="S62:Y62"/>
    <mergeCell ref="B63:J63"/>
    <mergeCell ref="K63:AG63"/>
    <mergeCell ref="B77:AG77"/>
    <mergeCell ref="B78:AG78"/>
    <mergeCell ref="B59:AF60"/>
    <mergeCell ref="Q56:R56"/>
    <mergeCell ref="V56:W56"/>
    <mergeCell ref="N54:O54"/>
    <mergeCell ref="Z61:AG61"/>
    <mergeCell ref="L56:M56"/>
    <mergeCell ref="Z62:AG62"/>
    <mergeCell ref="B61:J61"/>
    <mergeCell ref="B81:AG81"/>
    <mergeCell ref="B84:C84"/>
    <mergeCell ref="E84:F84"/>
    <mergeCell ref="H84:K84"/>
    <mergeCell ref="B73:AG73"/>
    <mergeCell ref="B74:AG74"/>
    <mergeCell ref="B75:AG75"/>
    <mergeCell ref="B76:AG76"/>
    <mergeCell ref="B79:AG79"/>
    <mergeCell ref="B80:AG80"/>
  </mergeCell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J99"/>
  <sheetViews>
    <sheetView view="pageBreakPreview" zoomScale="130" zoomScaleSheetLayoutView="130" zoomScalePageLayoutView="0" workbookViewId="0" topLeftCell="A87">
      <selection activeCell="B95" sqref="B95:AG95"/>
    </sheetView>
  </sheetViews>
  <sheetFormatPr defaultColWidth="9.00390625" defaultRowHeight="12.75"/>
  <cols>
    <col min="1" max="1" width="2.625" style="0" customWidth="1"/>
    <col min="2" max="34" width="2.75390625" style="0" customWidth="1"/>
  </cols>
  <sheetData>
    <row r="1" spans="1:34" ht="24.7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814" t="s">
        <v>414</v>
      </c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  <c r="AH1" s="390"/>
    </row>
    <row r="2" spans="1:34" ht="12.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390"/>
    </row>
    <row r="3" spans="1:34" ht="7.5" customHeigh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</row>
    <row r="4" spans="1:34" ht="19.5" customHeight="1">
      <c r="A4" s="389"/>
      <c r="B4" s="391" t="s">
        <v>407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 t="s">
        <v>215</v>
      </c>
      <c r="Q4" s="377"/>
      <c r="R4" s="377"/>
      <c r="S4" s="377"/>
      <c r="T4" s="377"/>
      <c r="U4" s="377"/>
      <c r="V4" s="377"/>
      <c r="W4" s="377"/>
      <c r="X4" s="377"/>
      <c r="Y4" s="810"/>
      <c r="Z4" s="775"/>
      <c r="AA4" s="775"/>
      <c r="AB4" s="775"/>
      <c r="AC4" s="775"/>
      <c r="AD4" s="775"/>
      <c r="AE4" s="775"/>
      <c r="AF4" s="775"/>
      <c r="AG4" s="377"/>
      <c r="AH4" s="389"/>
    </row>
    <row r="5" spans="1:34" ht="6" customHeight="1">
      <c r="A5" s="389"/>
      <c r="B5" s="391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89"/>
    </row>
    <row r="6" spans="1:34" ht="19.5" customHeight="1">
      <c r="A6" s="389"/>
      <c r="B6" s="392" t="s">
        <v>217</v>
      </c>
      <c r="C6" s="377"/>
      <c r="D6" s="377"/>
      <c r="E6" s="377"/>
      <c r="F6" s="377"/>
      <c r="G6" s="377"/>
      <c r="H6" s="377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377"/>
      <c r="AH6" s="389"/>
    </row>
    <row r="7" spans="1:34" ht="12.75">
      <c r="A7" s="389"/>
      <c r="B7" s="392"/>
      <c r="C7" s="377"/>
      <c r="D7" s="377"/>
      <c r="E7" s="377"/>
      <c r="F7" s="377"/>
      <c r="G7" s="377"/>
      <c r="H7" s="377"/>
      <c r="I7" s="639" t="s">
        <v>182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377"/>
      <c r="AH7" s="389"/>
    </row>
    <row r="8" spans="1:34" ht="7.5" customHeight="1">
      <c r="A8" s="389"/>
      <c r="B8" s="392"/>
      <c r="C8" s="377"/>
      <c r="D8" s="377"/>
      <c r="E8" s="377"/>
      <c r="F8" s="377"/>
      <c r="G8" s="377"/>
      <c r="H8" s="377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77"/>
      <c r="AH8" s="389"/>
    </row>
    <row r="9" spans="1:34" ht="18" customHeight="1">
      <c r="A9" s="389"/>
      <c r="B9" s="394" t="s">
        <v>236</v>
      </c>
      <c r="C9" s="395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815"/>
      <c r="AD9" s="815"/>
      <c r="AE9" s="815"/>
      <c r="AF9" s="815"/>
      <c r="AG9" s="395"/>
      <c r="AH9" s="389"/>
    </row>
    <row r="10" spans="1:34" ht="6.75" customHeight="1">
      <c r="A10" s="389"/>
      <c r="B10" s="394"/>
      <c r="C10" s="395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6"/>
      <c r="AE10" s="396"/>
      <c r="AF10" s="395"/>
      <c r="AG10" s="395"/>
      <c r="AH10" s="389"/>
    </row>
    <row r="11" spans="1:34" ht="20.25" customHeight="1">
      <c r="A11" s="389"/>
      <c r="B11" s="394" t="s">
        <v>235</v>
      </c>
      <c r="C11" s="395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395"/>
      <c r="AH11" s="389"/>
    </row>
    <row r="12" spans="1:34" ht="6" customHeight="1">
      <c r="A12" s="389"/>
      <c r="B12" s="392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89"/>
    </row>
    <row r="13" spans="1:34" ht="20.25" customHeight="1">
      <c r="A13" s="389"/>
      <c r="B13" s="392" t="s">
        <v>171</v>
      </c>
      <c r="C13" s="389"/>
      <c r="D13" s="389"/>
      <c r="E13" s="780"/>
      <c r="F13" s="781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2"/>
      <c r="T13" s="389"/>
      <c r="U13" s="389" t="s">
        <v>172</v>
      </c>
      <c r="V13" s="389"/>
      <c r="W13" s="780"/>
      <c r="X13" s="781"/>
      <c r="Y13" s="781"/>
      <c r="Z13" s="781"/>
      <c r="AA13" s="781"/>
      <c r="AB13" s="781"/>
      <c r="AC13" s="781"/>
      <c r="AD13" s="781"/>
      <c r="AE13" s="781"/>
      <c r="AF13" s="782"/>
      <c r="AG13" s="389"/>
      <c r="AH13" s="389"/>
    </row>
    <row r="14" spans="1:34" ht="6" customHeight="1">
      <c r="A14" s="389"/>
      <c r="B14" s="377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</row>
    <row r="15" spans="1:34" ht="19.5" customHeight="1">
      <c r="A15" s="389"/>
      <c r="B15" s="377" t="s">
        <v>186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796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389"/>
      <c r="AH15" s="389"/>
    </row>
    <row r="16" spans="1:34" ht="12.75">
      <c r="A16" s="389"/>
      <c r="B16" s="377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639" t="s">
        <v>187</v>
      </c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389"/>
      <c r="AH16" s="389"/>
    </row>
    <row r="17" spans="1:34" ht="5.25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89"/>
      <c r="AH17" s="389"/>
    </row>
    <row r="18" spans="1:34" ht="15">
      <c r="A18" s="389"/>
      <c r="B18" s="397" t="s">
        <v>173</v>
      </c>
      <c r="C18" s="389"/>
      <c r="D18" s="389"/>
      <c r="E18" s="389"/>
      <c r="F18" s="389"/>
      <c r="G18" s="389"/>
      <c r="H18" s="389"/>
      <c r="I18" s="389"/>
      <c r="J18" s="389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C18" s="774"/>
      <c r="AD18" s="774"/>
      <c r="AE18" s="774"/>
      <c r="AF18" s="774"/>
      <c r="AG18" s="389"/>
      <c r="AH18" s="389"/>
    </row>
    <row r="19" spans="1:34" ht="12.75">
      <c r="A19" s="389"/>
      <c r="B19" s="377"/>
      <c r="C19" s="389"/>
      <c r="D19" s="389"/>
      <c r="E19" s="389"/>
      <c r="F19" s="389"/>
      <c r="G19" s="389"/>
      <c r="H19" s="389"/>
      <c r="I19" s="389"/>
      <c r="J19" s="389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389"/>
      <c r="AH19" s="389"/>
    </row>
    <row r="20" spans="1:34" ht="6" customHeight="1">
      <c r="A20" s="389"/>
      <c r="B20" s="377"/>
      <c r="C20" s="389"/>
      <c r="D20" s="389"/>
      <c r="E20" s="389"/>
      <c r="F20" s="389"/>
      <c r="G20" s="389"/>
      <c r="H20" s="389"/>
      <c r="I20" s="389"/>
      <c r="J20" s="389"/>
      <c r="K20" s="398"/>
      <c r="L20" s="398"/>
      <c r="M20" s="398"/>
      <c r="N20" s="398"/>
      <c r="O20" s="398"/>
      <c r="P20" s="398"/>
      <c r="Q20" s="398"/>
      <c r="R20" s="398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89"/>
      <c r="AH20" s="389"/>
    </row>
    <row r="21" spans="1:34" ht="15">
      <c r="A21" s="389"/>
      <c r="B21" s="397" t="s">
        <v>174</v>
      </c>
      <c r="C21" s="389"/>
      <c r="D21" s="389"/>
      <c r="E21" s="389"/>
      <c r="F21" s="389"/>
      <c r="G21" s="389"/>
      <c r="H21" s="389"/>
      <c r="I21" s="389"/>
      <c r="J21" s="389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74"/>
      <c r="AA21" s="774"/>
      <c r="AB21" s="774"/>
      <c r="AC21" s="774"/>
      <c r="AD21" s="774"/>
      <c r="AE21" s="774"/>
      <c r="AF21" s="774"/>
      <c r="AG21" s="389"/>
      <c r="AH21" s="389"/>
    </row>
    <row r="22" spans="1:34" ht="12.7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774"/>
      <c r="L22" s="774"/>
      <c r="M22" s="774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4"/>
      <c r="Y22" s="774"/>
      <c r="Z22" s="774"/>
      <c r="AA22" s="774"/>
      <c r="AB22" s="774"/>
      <c r="AC22" s="774"/>
      <c r="AD22" s="774"/>
      <c r="AE22" s="774"/>
      <c r="AF22" s="774"/>
      <c r="AG22" s="389"/>
      <c r="AH22" s="389"/>
    </row>
    <row r="23" spans="1:34" ht="4.5" customHeigh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89"/>
      <c r="AH23" s="389"/>
    </row>
    <row r="24" spans="1:34" ht="12.75">
      <c r="A24" s="389"/>
      <c r="B24" s="391" t="s">
        <v>175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89"/>
    </row>
    <row r="25" spans="1:34" ht="19.5" customHeight="1">
      <c r="A25" s="389"/>
      <c r="B25" s="392" t="s">
        <v>176</v>
      </c>
      <c r="C25" s="377"/>
      <c r="D25" s="377"/>
      <c r="E25" s="377"/>
      <c r="F25" s="377"/>
      <c r="G25" s="377"/>
      <c r="H25" s="377"/>
      <c r="I25" s="377"/>
      <c r="J25" s="377"/>
      <c r="K25" s="776"/>
      <c r="L25" s="779"/>
      <c r="M25" s="779"/>
      <c r="N25" s="779"/>
      <c r="O25" s="779"/>
      <c r="P25" s="779"/>
      <c r="Q25" s="779"/>
      <c r="R25" s="779"/>
      <c r="S25" s="779"/>
      <c r="T25" s="779"/>
      <c r="U25" s="779"/>
      <c r="V25" s="779"/>
      <c r="W25" s="779"/>
      <c r="X25" s="779"/>
      <c r="Y25" s="779"/>
      <c r="Z25" s="779"/>
      <c r="AA25" s="779"/>
      <c r="AB25" s="779"/>
      <c r="AC25" s="779"/>
      <c r="AD25" s="779"/>
      <c r="AE25" s="779"/>
      <c r="AF25" s="777"/>
      <c r="AG25" s="377"/>
      <c r="AH25" s="389"/>
    </row>
    <row r="26" spans="1:34" ht="6.75" customHeight="1">
      <c r="A26" s="389"/>
      <c r="B26" s="39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89"/>
    </row>
    <row r="27" spans="1:34" ht="21" customHeight="1">
      <c r="A27" s="389"/>
      <c r="B27" s="392" t="s">
        <v>177</v>
      </c>
      <c r="C27" s="377"/>
      <c r="D27" s="377"/>
      <c r="E27" s="377"/>
      <c r="F27" s="377"/>
      <c r="G27" s="377"/>
      <c r="H27" s="377"/>
      <c r="I27" s="392"/>
      <c r="J27" s="377"/>
      <c r="K27" s="775"/>
      <c r="L27" s="775"/>
      <c r="M27" s="775"/>
      <c r="N27" s="775"/>
      <c r="O27" s="775"/>
      <c r="P27" s="775"/>
      <c r="Q27" s="775"/>
      <c r="R27" s="775"/>
      <c r="S27" s="775"/>
      <c r="T27" s="775"/>
      <c r="U27" s="775"/>
      <c r="V27" s="775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89"/>
    </row>
    <row r="28" spans="1:34" ht="6.75" customHeight="1">
      <c r="A28" s="389"/>
      <c r="B28" s="39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89"/>
    </row>
    <row r="29" spans="1:34" ht="19.5" customHeight="1">
      <c r="A29" s="389"/>
      <c r="B29" s="392" t="s">
        <v>178</v>
      </c>
      <c r="C29" s="377"/>
      <c r="D29" s="377"/>
      <c r="E29" s="377"/>
      <c r="F29" s="377" t="s">
        <v>179</v>
      </c>
      <c r="G29" s="377"/>
      <c r="H29" s="797"/>
      <c r="I29" s="797"/>
      <c r="J29" s="797"/>
      <c r="K29" s="797"/>
      <c r="L29" s="797"/>
      <c r="M29" s="377"/>
      <c r="N29" s="377"/>
      <c r="O29" s="400" t="s">
        <v>180</v>
      </c>
      <c r="P29" s="775"/>
      <c r="Q29" s="775"/>
      <c r="R29" s="775"/>
      <c r="S29" s="775"/>
      <c r="T29" s="775"/>
      <c r="U29" s="775"/>
      <c r="V29" s="775"/>
      <c r="W29" s="775"/>
      <c r="X29" s="377"/>
      <c r="Y29" s="400" t="s">
        <v>189</v>
      </c>
      <c r="Z29" s="775"/>
      <c r="AA29" s="775"/>
      <c r="AB29" s="775"/>
      <c r="AC29" s="775"/>
      <c r="AD29" s="775"/>
      <c r="AE29" s="775"/>
      <c r="AF29" s="775"/>
      <c r="AG29" s="401"/>
      <c r="AH29" s="389"/>
    </row>
    <row r="30" spans="1:34" ht="6.75" customHeight="1">
      <c r="A30" s="389"/>
      <c r="B30" s="377"/>
      <c r="C30" s="401"/>
      <c r="D30" s="401"/>
      <c r="E30" s="401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89"/>
    </row>
    <row r="31" spans="1:34" ht="19.5" customHeight="1">
      <c r="A31" s="389"/>
      <c r="B31" s="377"/>
      <c r="C31" s="401" t="s">
        <v>188</v>
      </c>
      <c r="D31" s="377"/>
      <c r="E31" s="377"/>
      <c r="F31" s="377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  <c r="V31" s="775"/>
      <c r="W31" s="775"/>
      <c r="X31" s="775"/>
      <c r="Y31" s="775"/>
      <c r="Z31" s="775"/>
      <c r="AA31" s="775"/>
      <c r="AB31" s="775"/>
      <c r="AC31" s="775"/>
      <c r="AD31" s="775"/>
      <c r="AE31" s="775"/>
      <c r="AF31" s="775"/>
      <c r="AG31" s="377"/>
      <c r="AH31" s="389"/>
    </row>
    <row r="32" spans="1:34" ht="6.75" customHeight="1">
      <c r="A32" s="389"/>
      <c r="B32" s="377"/>
      <c r="C32" s="401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89"/>
    </row>
    <row r="33" spans="1:34" ht="12.75">
      <c r="A33" s="389"/>
      <c r="B33" s="377" t="s">
        <v>190</v>
      </c>
      <c r="C33" s="401"/>
      <c r="D33" s="377"/>
      <c r="E33" s="377"/>
      <c r="F33" s="377"/>
      <c r="G33" s="377"/>
      <c r="H33" s="377"/>
      <c r="I33" s="377"/>
      <c r="J33" s="377"/>
      <c r="K33" s="377"/>
      <c r="L33" s="377"/>
      <c r="M33" s="770"/>
      <c r="N33" s="770"/>
      <c r="O33" s="770"/>
      <c r="P33" s="770"/>
      <c r="Q33" s="770"/>
      <c r="R33" s="770"/>
      <c r="S33" s="770"/>
      <c r="T33" s="770"/>
      <c r="U33" s="770"/>
      <c r="V33" s="770"/>
      <c r="W33" s="770"/>
      <c r="X33" s="770"/>
      <c r="Y33" s="770"/>
      <c r="Z33" s="770"/>
      <c r="AA33" s="770"/>
      <c r="AB33" s="770"/>
      <c r="AC33" s="770"/>
      <c r="AD33" s="770"/>
      <c r="AE33" s="770"/>
      <c r="AF33" s="770"/>
      <c r="AG33" s="377"/>
      <c r="AH33" s="389"/>
    </row>
    <row r="34" spans="1:34" ht="12.75">
      <c r="A34" s="389"/>
      <c r="B34" s="377"/>
      <c r="C34" s="401"/>
      <c r="D34" s="377"/>
      <c r="E34" s="377"/>
      <c r="F34" s="377"/>
      <c r="G34" s="377"/>
      <c r="H34" s="377"/>
      <c r="I34" s="377"/>
      <c r="J34" s="377"/>
      <c r="K34" s="377"/>
      <c r="L34" s="377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377"/>
      <c r="AH34" s="389"/>
    </row>
    <row r="35" spans="1:34" ht="6.75" customHeight="1">
      <c r="A35" s="389"/>
      <c r="B35" s="377"/>
      <c r="C35" s="401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89"/>
    </row>
    <row r="36" spans="1:34" ht="12.75">
      <c r="A36" s="389"/>
      <c r="B36" s="377" t="s">
        <v>191</v>
      </c>
      <c r="C36" s="401"/>
      <c r="D36" s="377"/>
      <c r="E36" s="377"/>
      <c r="F36" s="377"/>
      <c r="G36" s="377"/>
      <c r="H36" s="377"/>
      <c r="I36" s="377"/>
      <c r="J36" s="377"/>
      <c r="K36" s="377"/>
      <c r="L36" s="377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770"/>
      <c r="Y36" s="770"/>
      <c r="Z36" s="770"/>
      <c r="AA36" s="770"/>
      <c r="AB36" s="770"/>
      <c r="AC36" s="770"/>
      <c r="AD36" s="770"/>
      <c r="AE36" s="770"/>
      <c r="AF36" s="770"/>
      <c r="AG36" s="377"/>
      <c r="AH36" s="389"/>
    </row>
    <row r="37" spans="1:34" ht="12.75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770"/>
      <c r="N37" s="770"/>
      <c r="O37" s="770"/>
      <c r="P37" s="770"/>
      <c r="Q37" s="770"/>
      <c r="R37" s="770"/>
      <c r="S37" s="770"/>
      <c r="T37" s="770"/>
      <c r="U37" s="770"/>
      <c r="V37" s="770"/>
      <c r="W37" s="770"/>
      <c r="X37" s="770"/>
      <c r="Y37" s="770"/>
      <c r="Z37" s="770"/>
      <c r="AA37" s="770"/>
      <c r="AB37" s="770"/>
      <c r="AC37" s="770"/>
      <c r="AD37" s="770"/>
      <c r="AE37" s="770"/>
      <c r="AF37" s="770"/>
      <c r="AG37" s="389"/>
      <c r="AH37" s="389"/>
    </row>
    <row r="38" spans="1:34" ht="12.75">
      <c r="A38" s="389"/>
      <c r="B38" s="391" t="s">
        <v>214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89"/>
    </row>
    <row r="39" spans="1:34" ht="21" customHeight="1">
      <c r="A39" s="389"/>
      <c r="B39" s="392" t="s">
        <v>176</v>
      </c>
      <c r="C39" s="377"/>
      <c r="D39" s="377"/>
      <c r="E39" s="377"/>
      <c r="F39" s="377"/>
      <c r="G39" s="377"/>
      <c r="H39" s="377"/>
      <c r="I39" s="377"/>
      <c r="J39" s="377"/>
      <c r="K39" s="801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3"/>
      <c r="AG39" s="377"/>
      <c r="AH39" s="389"/>
    </row>
    <row r="40" spans="1:34" ht="6.75" customHeight="1">
      <c r="A40" s="389"/>
      <c r="B40" s="39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89"/>
    </row>
    <row r="41" spans="1:34" ht="21.75" customHeight="1">
      <c r="A41" s="389"/>
      <c r="B41" s="392" t="s">
        <v>177</v>
      </c>
      <c r="C41" s="377"/>
      <c r="D41" s="377"/>
      <c r="E41" s="377"/>
      <c r="F41" s="377"/>
      <c r="G41" s="377"/>
      <c r="H41" s="377"/>
      <c r="I41" s="392"/>
      <c r="J41" s="377"/>
      <c r="K41" s="813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3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89"/>
    </row>
    <row r="42" spans="1:34" ht="7.5" customHeight="1">
      <c r="A42" s="389"/>
      <c r="B42" s="39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89"/>
    </row>
    <row r="43" spans="1:34" ht="20.25" customHeight="1">
      <c r="A43" s="389"/>
      <c r="B43" s="392" t="s">
        <v>178</v>
      </c>
      <c r="C43" s="377"/>
      <c r="D43" s="377"/>
      <c r="E43" s="377"/>
      <c r="F43" s="377" t="s">
        <v>179</v>
      </c>
      <c r="G43" s="377"/>
      <c r="H43" s="797"/>
      <c r="I43" s="797"/>
      <c r="J43" s="797"/>
      <c r="K43" s="797"/>
      <c r="L43" s="797"/>
      <c r="M43" s="377"/>
      <c r="N43" s="377"/>
      <c r="O43" s="400" t="s">
        <v>180</v>
      </c>
      <c r="P43" s="775"/>
      <c r="Q43" s="775"/>
      <c r="R43" s="775"/>
      <c r="S43" s="775"/>
      <c r="T43" s="775"/>
      <c r="U43" s="775"/>
      <c r="V43" s="775"/>
      <c r="W43" s="775"/>
      <c r="X43" s="377"/>
      <c r="Y43" s="400" t="s">
        <v>189</v>
      </c>
      <c r="Z43" s="775"/>
      <c r="AA43" s="775"/>
      <c r="AB43" s="775"/>
      <c r="AC43" s="775"/>
      <c r="AD43" s="775"/>
      <c r="AE43" s="775"/>
      <c r="AF43" s="775"/>
      <c r="AG43" s="401"/>
      <c r="AH43" s="389"/>
    </row>
    <row r="44" spans="1:34" ht="6" customHeight="1">
      <c r="A44" s="389"/>
      <c r="B44" s="377"/>
      <c r="C44" s="401"/>
      <c r="D44" s="401"/>
      <c r="E44" s="401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89"/>
    </row>
    <row r="45" spans="1:34" ht="20.25" customHeight="1">
      <c r="A45" s="389"/>
      <c r="B45" s="377"/>
      <c r="C45" s="401" t="s">
        <v>188</v>
      </c>
      <c r="D45" s="377"/>
      <c r="E45" s="377"/>
      <c r="F45" s="377"/>
      <c r="G45" s="776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79"/>
      <c r="S45" s="779"/>
      <c r="T45" s="779"/>
      <c r="U45" s="779"/>
      <c r="V45" s="779"/>
      <c r="W45" s="779"/>
      <c r="X45" s="779"/>
      <c r="Y45" s="779"/>
      <c r="Z45" s="779"/>
      <c r="AA45" s="779"/>
      <c r="AB45" s="779"/>
      <c r="AC45" s="779"/>
      <c r="AD45" s="779"/>
      <c r="AE45" s="779"/>
      <c r="AF45" s="777"/>
      <c r="AG45" s="377"/>
      <c r="AH45" s="389"/>
    </row>
    <row r="46" spans="1:34" ht="6" customHeight="1">
      <c r="A46" s="389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</row>
    <row r="47" spans="1:34" ht="12.75">
      <c r="A47" s="389"/>
      <c r="B47" s="377" t="s">
        <v>190</v>
      </c>
      <c r="C47" s="401"/>
      <c r="D47" s="377"/>
      <c r="E47" s="377"/>
      <c r="F47" s="377"/>
      <c r="G47" s="377"/>
      <c r="H47" s="377"/>
      <c r="I47" s="377"/>
      <c r="J47" s="377"/>
      <c r="K47" s="377"/>
      <c r="L47" s="377"/>
      <c r="M47" s="648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50"/>
      <c r="AG47" s="377"/>
      <c r="AH47" s="389"/>
    </row>
    <row r="48" spans="1:34" ht="12.75">
      <c r="A48" s="389"/>
      <c r="B48" s="377"/>
      <c r="C48" s="401"/>
      <c r="D48" s="377"/>
      <c r="E48" s="377"/>
      <c r="F48" s="377"/>
      <c r="G48" s="377"/>
      <c r="H48" s="377"/>
      <c r="I48" s="377"/>
      <c r="J48" s="377"/>
      <c r="K48" s="377"/>
      <c r="L48" s="377"/>
      <c r="M48" s="651"/>
      <c r="N48" s="652"/>
      <c r="O48" s="652"/>
      <c r="P48" s="652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3"/>
      <c r="AG48" s="377"/>
      <c r="AH48" s="389"/>
    </row>
    <row r="49" spans="1:34" ht="6" customHeight="1">
      <c r="A49" s="389"/>
      <c r="B49" s="377"/>
      <c r="C49" s="401"/>
      <c r="D49" s="377"/>
      <c r="E49" s="377"/>
      <c r="F49" s="377"/>
      <c r="G49" s="377"/>
      <c r="H49" s="377"/>
      <c r="I49" s="377"/>
      <c r="J49" s="377"/>
      <c r="K49" s="377"/>
      <c r="L49" s="377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377"/>
      <c r="AH49" s="389"/>
    </row>
    <row r="50" spans="1:34" ht="12.75">
      <c r="A50" s="389"/>
      <c r="B50" s="377" t="s">
        <v>191</v>
      </c>
      <c r="C50" s="401"/>
      <c r="D50" s="377"/>
      <c r="E50" s="377"/>
      <c r="F50" s="377"/>
      <c r="G50" s="377"/>
      <c r="H50" s="377"/>
      <c r="I50" s="377"/>
      <c r="J50" s="377"/>
      <c r="K50" s="377"/>
      <c r="L50" s="377"/>
      <c r="M50" s="648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50"/>
      <c r="AG50" s="377"/>
      <c r="AH50" s="389"/>
    </row>
    <row r="51" spans="1:34" ht="12.75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651"/>
      <c r="N51" s="652"/>
      <c r="O51" s="652"/>
      <c r="P51" s="652"/>
      <c r="Q51" s="652"/>
      <c r="R51" s="652"/>
      <c r="S51" s="652"/>
      <c r="T51" s="652"/>
      <c r="U51" s="652"/>
      <c r="V51" s="652"/>
      <c r="W51" s="652"/>
      <c r="X51" s="652"/>
      <c r="Y51" s="652"/>
      <c r="Z51" s="652"/>
      <c r="AA51" s="652"/>
      <c r="AB51" s="652"/>
      <c r="AC51" s="652"/>
      <c r="AD51" s="652"/>
      <c r="AE51" s="652"/>
      <c r="AF51" s="653"/>
      <c r="AG51" s="389"/>
      <c r="AH51" s="389"/>
    </row>
    <row r="52" spans="1:34" ht="5.25" customHeight="1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389"/>
      <c r="AH52" s="389"/>
    </row>
    <row r="53" spans="1:34" ht="12.75">
      <c r="A53" s="389"/>
      <c r="B53" s="811" t="s">
        <v>409</v>
      </c>
      <c r="C53" s="811"/>
      <c r="D53" s="811"/>
      <c r="E53" s="811"/>
      <c r="F53" s="811"/>
      <c r="G53" s="811"/>
      <c r="H53" s="811"/>
      <c r="I53" s="811"/>
      <c r="J53" s="811"/>
      <c r="K53" s="811"/>
      <c r="L53" s="811"/>
      <c r="M53" s="811"/>
      <c r="N53" s="811"/>
      <c r="O53" s="811"/>
      <c r="P53" s="811"/>
      <c r="Q53" s="811"/>
      <c r="R53" s="811"/>
      <c r="S53" s="811"/>
      <c r="T53" s="811"/>
      <c r="U53" s="811"/>
      <c r="V53" s="811"/>
      <c r="W53" s="811"/>
      <c r="X53" s="811"/>
      <c r="Y53" s="811"/>
      <c r="Z53" s="811"/>
      <c r="AA53" s="811"/>
      <c r="AB53" s="811"/>
      <c r="AC53" s="811"/>
      <c r="AD53" s="811"/>
      <c r="AE53" s="811"/>
      <c r="AF53" s="811"/>
      <c r="AG53" s="811"/>
      <c r="AH53" s="389"/>
    </row>
    <row r="54" spans="1:34" ht="27" customHeight="1">
      <c r="A54" s="389"/>
      <c r="B54" s="812" t="s">
        <v>410</v>
      </c>
      <c r="C54" s="812"/>
      <c r="D54" s="812"/>
      <c r="E54" s="812"/>
      <c r="F54" s="812"/>
      <c r="G54" s="812"/>
      <c r="H54" s="812"/>
      <c r="I54" s="812"/>
      <c r="J54" s="812"/>
      <c r="K54" s="812" t="s">
        <v>411</v>
      </c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12"/>
      <c r="AA54" s="820" t="s">
        <v>408</v>
      </c>
      <c r="AB54" s="821"/>
      <c r="AC54" s="821"/>
      <c r="AD54" s="821"/>
      <c r="AE54" s="821"/>
      <c r="AF54" s="821"/>
      <c r="AG54" s="822"/>
      <c r="AH54" s="404"/>
    </row>
    <row r="55" spans="1:34" ht="12.75">
      <c r="A55" s="389"/>
      <c r="B55" s="774"/>
      <c r="C55" s="774"/>
      <c r="D55" s="774"/>
      <c r="E55" s="774"/>
      <c r="F55" s="774"/>
      <c r="G55" s="774"/>
      <c r="H55" s="774"/>
      <c r="I55" s="774"/>
      <c r="J55" s="774"/>
      <c r="K55" s="823"/>
      <c r="L55" s="823"/>
      <c r="M55" s="823"/>
      <c r="N55" s="823"/>
      <c r="O55" s="823"/>
      <c r="P55" s="823"/>
      <c r="Q55" s="823"/>
      <c r="R55" s="823"/>
      <c r="S55" s="823"/>
      <c r="T55" s="823"/>
      <c r="U55" s="823"/>
      <c r="V55" s="823"/>
      <c r="W55" s="823"/>
      <c r="X55" s="823"/>
      <c r="Y55" s="823"/>
      <c r="Z55" s="823"/>
      <c r="AA55" s="816"/>
      <c r="AB55" s="817"/>
      <c r="AC55" s="817"/>
      <c r="AD55" s="817"/>
      <c r="AE55" s="817"/>
      <c r="AF55" s="817"/>
      <c r="AG55" s="387"/>
      <c r="AH55" s="405"/>
    </row>
    <row r="56" spans="1:34" ht="12.75">
      <c r="A56" s="389"/>
      <c r="B56" s="774"/>
      <c r="C56" s="774"/>
      <c r="D56" s="774"/>
      <c r="E56" s="774"/>
      <c r="F56" s="774"/>
      <c r="G56" s="774"/>
      <c r="H56" s="774"/>
      <c r="I56" s="774"/>
      <c r="J56" s="774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18"/>
      <c r="AB56" s="819"/>
      <c r="AC56" s="819"/>
      <c r="AD56" s="819"/>
      <c r="AE56" s="819"/>
      <c r="AF56" s="819"/>
      <c r="AG56" s="388"/>
      <c r="AH56" s="405"/>
    </row>
    <row r="57" spans="1:34" ht="12.75">
      <c r="A57" s="389"/>
      <c r="B57" s="774"/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774"/>
      <c r="Y57" s="774"/>
      <c r="Z57" s="774"/>
      <c r="AA57" s="648"/>
      <c r="AB57" s="649"/>
      <c r="AC57" s="649"/>
      <c r="AD57" s="649"/>
      <c r="AE57" s="649"/>
      <c r="AF57" s="649"/>
      <c r="AG57" s="649"/>
      <c r="AH57" s="405"/>
    </row>
    <row r="58" spans="1:34" ht="12.75">
      <c r="A58" s="389"/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774"/>
      <c r="AA58" s="651"/>
      <c r="AB58" s="652"/>
      <c r="AC58" s="652"/>
      <c r="AD58" s="652"/>
      <c r="AE58" s="652"/>
      <c r="AF58" s="652"/>
      <c r="AG58" s="652"/>
      <c r="AH58" s="405"/>
    </row>
    <row r="59" spans="1:34" ht="12.75">
      <c r="A59" s="389"/>
      <c r="B59" s="774"/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774"/>
      <c r="Y59" s="774"/>
      <c r="Z59" s="774"/>
      <c r="AA59" s="648"/>
      <c r="AB59" s="649"/>
      <c r="AC59" s="649"/>
      <c r="AD59" s="649"/>
      <c r="AE59" s="649"/>
      <c r="AF59" s="649"/>
      <c r="AG59" s="649"/>
      <c r="AH59" s="405"/>
    </row>
    <row r="60" spans="1:34" ht="12.75">
      <c r="A60" s="389"/>
      <c r="B60" s="774"/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774"/>
      <c r="Y60" s="774"/>
      <c r="Z60" s="774"/>
      <c r="AA60" s="651"/>
      <c r="AB60" s="652"/>
      <c r="AC60" s="652"/>
      <c r="AD60" s="652"/>
      <c r="AE60" s="652"/>
      <c r="AF60" s="652"/>
      <c r="AG60" s="652"/>
      <c r="AH60" s="405"/>
    </row>
    <row r="61" spans="1:34" ht="12.75">
      <c r="A61" s="389"/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774"/>
      <c r="AA61" s="648"/>
      <c r="AB61" s="649"/>
      <c r="AC61" s="649"/>
      <c r="AD61" s="649"/>
      <c r="AE61" s="649"/>
      <c r="AF61" s="649"/>
      <c r="AG61" s="649"/>
      <c r="AH61" s="405"/>
    </row>
    <row r="62" spans="1:34" ht="12.75">
      <c r="A62" s="389"/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651"/>
      <c r="AB62" s="652"/>
      <c r="AC62" s="652"/>
      <c r="AD62" s="652"/>
      <c r="AE62" s="652"/>
      <c r="AF62" s="652"/>
      <c r="AG62" s="652"/>
      <c r="AH62" s="405"/>
    </row>
    <row r="63" spans="1:34" ht="4.5" customHeight="1">
      <c r="A63" s="389"/>
      <c r="B63" s="39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89"/>
    </row>
    <row r="64" spans="1:34" ht="12.75">
      <c r="A64" s="389"/>
      <c r="B64" s="724" t="s">
        <v>442</v>
      </c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724"/>
      <c r="Q64" s="724"/>
      <c r="R64" s="724"/>
      <c r="S64" s="724"/>
      <c r="T64" s="724"/>
      <c r="U64" s="724"/>
      <c r="V64" s="724"/>
      <c r="W64" s="724"/>
      <c r="X64" s="724"/>
      <c r="Y64" s="724"/>
      <c r="Z64" s="724"/>
      <c r="AA64" s="724"/>
      <c r="AB64" s="724"/>
      <c r="AC64" s="724"/>
      <c r="AD64" s="724"/>
      <c r="AE64" s="724"/>
      <c r="AF64" s="724"/>
      <c r="AG64" s="724"/>
      <c r="AH64" s="389"/>
    </row>
    <row r="65" spans="1:34" ht="0.75" customHeight="1">
      <c r="A65" s="389"/>
      <c r="B65" s="724"/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724"/>
      <c r="AA65" s="724"/>
      <c r="AB65" s="724"/>
      <c r="AC65" s="724"/>
      <c r="AD65" s="724"/>
      <c r="AE65" s="724"/>
      <c r="AF65" s="724"/>
      <c r="AG65" s="724"/>
      <c r="AH65" s="389"/>
    </row>
    <row r="66" spans="1:34" s="373" customFormat="1" ht="33" customHeight="1">
      <c r="A66" s="406"/>
      <c r="B66" s="743" t="s">
        <v>227</v>
      </c>
      <c r="C66" s="743"/>
      <c r="D66" s="743"/>
      <c r="E66" s="743"/>
      <c r="F66" s="743"/>
      <c r="G66" s="743"/>
      <c r="H66" s="743" t="s">
        <v>606</v>
      </c>
      <c r="I66" s="743"/>
      <c r="J66" s="743"/>
      <c r="K66" s="743" t="s">
        <v>607</v>
      </c>
      <c r="L66" s="743"/>
      <c r="M66" s="743"/>
      <c r="N66" s="743"/>
      <c r="O66" s="743" t="s">
        <v>608</v>
      </c>
      <c r="P66" s="743"/>
      <c r="Q66" s="743"/>
      <c r="R66" s="743"/>
      <c r="S66" s="743" t="s">
        <v>609</v>
      </c>
      <c r="T66" s="743"/>
      <c r="U66" s="743" t="s">
        <v>610</v>
      </c>
      <c r="V66" s="743"/>
      <c r="W66" s="743"/>
      <c r="X66" s="743" t="s">
        <v>611</v>
      </c>
      <c r="Y66" s="743"/>
      <c r="Z66" s="743"/>
      <c r="AA66" s="743"/>
      <c r="AB66" s="743" t="s">
        <v>192</v>
      </c>
      <c r="AC66" s="743"/>
      <c r="AD66" s="743"/>
      <c r="AE66" s="743"/>
      <c r="AF66" s="743"/>
      <c r="AG66" s="743"/>
      <c r="AH66" s="407"/>
    </row>
    <row r="67" spans="1:34" s="373" customFormat="1" ht="17.25" customHeight="1">
      <c r="A67" s="406"/>
      <c r="B67" s="761"/>
      <c r="C67" s="761"/>
      <c r="D67" s="761"/>
      <c r="E67" s="761"/>
      <c r="F67" s="761"/>
      <c r="G67" s="761"/>
      <c r="H67" s="761"/>
      <c r="I67" s="761"/>
      <c r="J67" s="761"/>
      <c r="K67" s="762"/>
      <c r="L67" s="762"/>
      <c r="M67" s="762"/>
      <c r="N67" s="762"/>
      <c r="O67" s="761"/>
      <c r="P67" s="761"/>
      <c r="Q67" s="761"/>
      <c r="R67" s="761"/>
      <c r="S67" s="761"/>
      <c r="T67" s="761"/>
      <c r="U67" s="761"/>
      <c r="V67" s="761"/>
      <c r="W67" s="761"/>
      <c r="X67" s="725"/>
      <c r="Y67" s="725"/>
      <c r="Z67" s="725"/>
      <c r="AA67" s="725"/>
      <c r="AB67" s="725"/>
      <c r="AC67" s="725"/>
      <c r="AD67" s="725"/>
      <c r="AE67" s="725"/>
      <c r="AF67" s="725"/>
      <c r="AG67" s="725"/>
      <c r="AH67" s="408"/>
    </row>
    <row r="68" spans="1:36" ht="17.25" customHeight="1">
      <c r="A68" s="389"/>
      <c r="B68" s="761"/>
      <c r="C68" s="761"/>
      <c r="D68" s="761"/>
      <c r="E68" s="761"/>
      <c r="F68" s="761"/>
      <c r="G68" s="761"/>
      <c r="H68" s="761"/>
      <c r="I68" s="761"/>
      <c r="J68" s="761"/>
      <c r="K68" s="762"/>
      <c r="L68" s="762"/>
      <c r="M68" s="762"/>
      <c r="N68" s="762"/>
      <c r="O68" s="761"/>
      <c r="P68" s="761"/>
      <c r="Q68" s="761"/>
      <c r="R68" s="761"/>
      <c r="S68" s="761"/>
      <c r="T68" s="761"/>
      <c r="U68" s="761"/>
      <c r="V68" s="761"/>
      <c r="W68" s="761"/>
      <c r="X68" s="725"/>
      <c r="Y68" s="725"/>
      <c r="Z68" s="725"/>
      <c r="AA68" s="725"/>
      <c r="AB68" s="725"/>
      <c r="AC68" s="725"/>
      <c r="AD68" s="725"/>
      <c r="AE68" s="725"/>
      <c r="AF68" s="725"/>
      <c r="AG68" s="725"/>
      <c r="AH68" s="377"/>
      <c r="AI68" s="369"/>
      <c r="AJ68" s="364"/>
    </row>
    <row r="69" spans="1:36" ht="17.25" customHeight="1">
      <c r="A69" s="389"/>
      <c r="B69" s="761"/>
      <c r="C69" s="761"/>
      <c r="D69" s="761"/>
      <c r="E69" s="761"/>
      <c r="F69" s="761"/>
      <c r="G69" s="761"/>
      <c r="H69" s="761"/>
      <c r="I69" s="761"/>
      <c r="J69" s="761"/>
      <c r="K69" s="762"/>
      <c r="L69" s="762"/>
      <c r="M69" s="762"/>
      <c r="N69" s="762"/>
      <c r="O69" s="761"/>
      <c r="P69" s="761"/>
      <c r="Q69" s="761"/>
      <c r="R69" s="761"/>
      <c r="S69" s="761"/>
      <c r="T69" s="761"/>
      <c r="U69" s="761"/>
      <c r="V69" s="761"/>
      <c r="W69" s="761"/>
      <c r="X69" s="725"/>
      <c r="Y69" s="725"/>
      <c r="Z69" s="725"/>
      <c r="AA69" s="725"/>
      <c r="AB69" s="725"/>
      <c r="AC69" s="725"/>
      <c r="AD69" s="725"/>
      <c r="AE69" s="725"/>
      <c r="AF69" s="725"/>
      <c r="AG69" s="725"/>
      <c r="AH69" s="377"/>
      <c r="AI69" s="369"/>
      <c r="AJ69" s="364"/>
    </row>
    <row r="70" spans="1:36" ht="17.25" customHeight="1">
      <c r="A70" s="389"/>
      <c r="B70" s="761"/>
      <c r="C70" s="761"/>
      <c r="D70" s="761"/>
      <c r="E70" s="761"/>
      <c r="F70" s="761"/>
      <c r="G70" s="761"/>
      <c r="H70" s="761"/>
      <c r="I70" s="761"/>
      <c r="J70" s="761"/>
      <c r="K70" s="762"/>
      <c r="L70" s="762"/>
      <c r="M70" s="762"/>
      <c r="N70" s="762"/>
      <c r="O70" s="761"/>
      <c r="P70" s="761"/>
      <c r="Q70" s="761"/>
      <c r="R70" s="761"/>
      <c r="S70" s="761"/>
      <c r="T70" s="761"/>
      <c r="U70" s="761"/>
      <c r="V70" s="761"/>
      <c r="W70" s="761"/>
      <c r="X70" s="725"/>
      <c r="Y70" s="725"/>
      <c r="Z70" s="725"/>
      <c r="AA70" s="725"/>
      <c r="AB70" s="725"/>
      <c r="AC70" s="725"/>
      <c r="AD70" s="725"/>
      <c r="AE70" s="725"/>
      <c r="AF70" s="725"/>
      <c r="AG70" s="725"/>
      <c r="AH70" s="377"/>
      <c r="AI70" s="369"/>
      <c r="AJ70" s="364"/>
    </row>
    <row r="71" spans="1:36" ht="17.25" customHeight="1">
      <c r="A71" s="389"/>
      <c r="B71" s="761"/>
      <c r="C71" s="761"/>
      <c r="D71" s="761"/>
      <c r="E71" s="761"/>
      <c r="F71" s="761"/>
      <c r="G71" s="761"/>
      <c r="H71" s="761"/>
      <c r="I71" s="761"/>
      <c r="J71" s="761"/>
      <c r="K71" s="762"/>
      <c r="L71" s="762"/>
      <c r="M71" s="762"/>
      <c r="N71" s="762"/>
      <c r="O71" s="761"/>
      <c r="P71" s="761"/>
      <c r="Q71" s="761"/>
      <c r="R71" s="761"/>
      <c r="S71" s="761"/>
      <c r="T71" s="761"/>
      <c r="U71" s="761"/>
      <c r="V71" s="761"/>
      <c r="W71" s="761"/>
      <c r="X71" s="725"/>
      <c r="Y71" s="725"/>
      <c r="Z71" s="725"/>
      <c r="AA71" s="725"/>
      <c r="AB71" s="725"/>
      <c r="AC71" s="725"/>
      <c r="AD71" s="725"/>
      <c r="AE71" s="725"/>
      <c r="AF71" s="725"/>
      <c r="AG71" s="725"/>
      <c r="AH71" s="389"/>
      <c r="AI71" s="364"/>
      <c r="AJ71" s="364"/>
    </row>
    <row r="72" spans="1:36" ht="17.25" customHeight="1">
      <c r="A72" s="389"/>
      <c r="B72" s="761"/>
      <c r="C72" s="761"/>
      <c r="D72" s="761"/>
      <c r="E72" s="761"/>
      <c r="F72" s="761"/>
      <c r="G72" s="761"/>
      <c r="H72" s="761"/>
      <c r="I72" s="761"/>
      <c r="J72" s="761"/>
      <c r="K72" s="762"/>
      <c r="L72" s="762"/>
      <c r="M72" s="762"/>
      <c r="N72" s="762"/>
      <c r="O72" s="761"/>
      <c r="P72" s="761"/>
      <c r="Q72" s="761"/>
      <c r="R72" s="761"/>
      <c r="S72" s="761"/>
      <c r="T72" s="761"/>
      <c r="U72" s="761"/>
      <c r="V72" s="761"/>
      <c r="W72" s="761"/>
      <c r="X72" s="725"/>
      <c r="Y72" s="725"/>
      <c r="Z72" s="725"/>
      <c r="AA72" s="725"/>
      <c r="AB72" s="725"/>
      <c r="AC72" s="725"/>
      <c r="AD72" s="725"/>
      <c r="AE72" s="725"/>
      <c r="AF72" s="725"/>
      <c r="AG72" s="725"/>
      <c r="AH72" s="389"/>
      <c r="AI72" s="364"/>
      <c r="AJ72" s="364"/>
    </row>
    <row r="73" spans="1:36" ht="17.25" customHeight="1">
      <c r="A73" s="389"/>
      <c r="B73" s="761"/>
      <c r="C73" s="761"/>
      <c r="D73" s="761"/>
      <c r="E73" s="761"/>
      <c r="F73" s="761"/>
      <c r="G73" s="761"/>
      <c r="H73" s="761"/>
      <c r="I73" s="761"/>
      <c r="J73" s="761"/>
      <c r="K73" s="762"/>
      <c r="L73" s="762"/>
      <c r="M73" s="762"/>
      <c r="N73" s="762"/>
      <c r="O73" s="761"/>
      <c r="P73" s="761"/>
      <c r="Q73" s="761"/>
      <c r="R73" s="761"/>
      <c r="S73" s="761"/>
      <c r="T73" s="761"/>
      <c r="U73" s="761"/>
      <c r="V73" s="761"/>
      <c r="W73" s="761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389"/>
      <c r="AI73" s="364"/>
      <c r="AJ73" s="364"/>
    </row>
    <row r="74" spans="1:36" ht="17.25" customHeight="1">
      <c r="A74" s="389"/>
      <c r="B74" s="761"/>
      <c r="C74" s="761"/>
      <c r="D74" s="761"/>
      <c r="E74" s="761"/>
      <c r="F74" s="761"/>
      <c r="G74" s="761"/>
      <c r="H74" s="761"/>
      <c r="I74" s="761"/>
      <c r="J74" s="761"/>
      <c r="K74" s="762"/>
      <c r="L74" s="762"/>
      <c r="M74" s="762"/>
      <c r="N74" s="762"/>
      <c r="O74" s="761"/>
      <c r="P74" s="761"/>
      <c r="Q74" s="761"/>
      <c r="R74" s="761"/>
      <c r="S74" s="761"/>
      <c r="T74" s="761"/>
      <c r="U74" s="761"/>
      <c r="V74" s="761"/>
      <c r="W74" s="761"/>
      <c r="X74" s="725"/>
      <c r="Y74" s="725"/>
      <c r="Z74" s="725"/>
      <c r="AA74" s="725"/>
      <c r="AB74" s="725"/>
      <c r="AC74" s="725"/>
      <c r="AD74" s="725"/>
      <c r="AE74" s="725"/>
      <c r="AF74" s="725"/>
      <c r="AG74" s="725"/>
      <c r="AH74" s="389"/>
      <c r="AI74" s="364"/>
      <c r="AJ74" s="364"/>
    </row>
    <row r="75" spans="1:36" ht="17.25" customHeight="1">
      <c r="A75" s="389"/>
      <c r="B75" s="761"/>
      <c r="C75" s="761"/>
      <c r="D75" s="761"/>
      <c r="E75" s="761"/>
      <c r="F75" s="761"/>
      <c r="G75" s="761"/>
      <c r="H75" s="761"/>
      <c r="I75" s="761"/>
      <c r="J75" s="761"/>
      <c r="K75" s="762"/>
      <c r="L75" s="762"/>
      <c r="M75" s="762"/>
      <c r="N75" s="762"/>
      <c r="O75" s="761"/>
      <c r="P75" s="761"/>
      <c r="Q75" s="761"/>
      <c r="R75" s="761"/>
      <c r="S75" s="761"/>
      <c r="T75" s="761"/>
      <c r="U75" s="761"/>
      <c r="V75" s="761"/>
      <c r="W75" s="761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389"/>
      <c r="AI75" s="364"/>
      <c r="AJ75" s="364"/>
    </row>
    <row r="76" spans="1:34" ht="6" customHeight="1">
      <c r="A76" s="389"/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</row>
    <row r="77" spans="1:34" ht="12.75">
      <c r="A77" s="389"/>
      <c r="B77" s="409" t="s">
        <v>443</v>
      </c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83"/>
      <c r="V77" s="396" t="s">
        <v>218</v>
      </c>
      <c r="W77" s="396"/>
      <c r="X77" s="396"/>
      <c r="Y77" s="383"/>
      <c r="Z77" s="409" t="s">
        <v>220</v>
      </c>
      <c r="AA77" s="396"/>
      <c r="AB77" s="396"/>
      <c r="AC77" s="396"/>
      <c r="AD77" s="396"/>
      <c r="AE77" s="396"/>
      <c r="AF77" s="396"/>
      <c r="AG77" s="396"/>
      <c r="AH77" s="396"/>
    </row>
    <row r="78" spans="1:34" ht="6.75" customHeight="1">
      <c r="A78" s="389"/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</row>
    <row r="79" spans="1:34" ht="12.75">
      <c r="A79" s="389"/>
      <c r="B79" s="389" t="s">
        <v>221</v>
      </c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776"/>
      <c r="O79" s="777"/>
      <c r="P79" s="389" t="s">
        <v>223</v>
      </c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</row>
    <row r="80" spans="1:34" ht="7.5" customHeight="1">
      <c r="A80" s="389"/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</row>
    <row r="81" spans="1:34" ht="12.75" customHeight="1">
      <c r="A81" s="389"/>
      <c r="B81" s="389" t="s">
        <v>222</v>
      </c>
      <c r="C81" s="389"/>
      <c r="D81" s="389"/>
      <c r="E81" s="389"/>
      <c r="F81" s="389"/>
      <c r="G81" s="389"/>
      <c r="H81" s="389"/>
      <c r="I81" s="389"/>
      <c r="J81" s="389"/>
      <c r="K81" s="389"/>
      <c r="L81" s="775"/>
      <c r="M81" s="775"/>
      <c r="N81" s="389" t="s">
        <v>224</v>
      </c>
      <c r="O81" s="389"/>
      <c r="P81" s="389"/>
      <c r="Q81" s="776"/>
      <c r="R81" s="777"/>
      <c r="S81" s="389" t="s">
        <v>226</v>
      </c>
      <c r="T81" s="389"/>
      <c r="U81" s="389"/>
      <c r="V81" s="776"/>
      <c r="W81" s="777"/>
      <c r="X81" s="389" t="s">
        <v>225</v>
      </c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</row>
    <row r="82" spans="1:34" ht="12.75">
      <c r="A82" s="389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77"/>
      <c r="M82" s="377"/>
      <c r="N82" s="389"/>
      <c r="O82" s="389"/>
      <c r="P82" s="389"/>
      <c r="Q82" s="377"/>
      <c r="R82" s="377"/>
      <c r="S82" s="389"/>
      <c r="T82" s="389"/>
      <c r="U82" s="389"/>
      <c r="V82" s="377"/>
      <c r="W82" s="377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</row>
    <row r="83" spans="1:34" ht="12.75">
      <c r="A83" s="389"/>
      <c r="B83" s="741" t="s">
        <v>258</v>
      </c>
      <c r="C83" s="741"/>
      <c r="D83" s="741"/>
      <c r="E83" s="741"/>
      <c r="F83" s="741"/>
      <c r="G83" s="741"/>
      <c r="H83" s="741"/>
      <c r="I83" s="741"/>
      <c r="J83" s="741"/>
      <c r="K83" s="741"/>
      <c r="L83" s="741"/>
      <c r="M83" s="741"/>
      <c r="N83" s="741"/>
      <c r="O83" s="741"/>
      <c r="P83" s="741"/>
      <c r="Q83" s="741"/>
      <c r="R83" s="741"/>
      <c r="S83" s="741"/>
      <c r="T83" s="741"/>
      <c r="U83" s="741"/>
      <c r="V83" s="741"/>
      <c r="W83" s="741"/>
      <c r="X83" s="741"/>
      <c r="Y83" s="741"/>
      <c r="Z83" s="741"/>
      <c r="AA83" s="741"/>
      <c r="AB83" s="741"/>
      <c r="AC83" s="741"/>
      <c r="AD83" s="741"/>
      <c r="AE83" s="741"/>
      <c r="AF83" s="741"/>
      <c r="AG83" s="389"/>
      <c r="AH83" s="389"/>
    </row>
    <row r="84" spans="1:34" ht="12.75">
      <c r="A84" s="389"/>
      <c r="B84" s="742"/>
      <c r="C84" s="742"/>
      <c r="D84" s="742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742"/>
      <c r="Y84" s="742"/>
      <c r="Z84" s="742"/>
      <c r="AA84" s="742"/>
      <c r="AB84" s="742"/>
      <c r="AC84" s="742"/>
      <c r="AD84" s="742"/>
      <c r="AE84" s="742"/>
      <c r="AF84" s="742"/>
      <c r="AG84" s="389"/>
      <c r="AH84" s="389"/>
    </row>
    <row r="85" spans="1:34" ht="12.75">
      <c r="A85" s="389"/>
      <c r="B85" s="592" t="s">
        <v>227</v>
      </c>
      <c r="C85" s="592"/>
      <c r="D85" s="592"/>
      <c r="E85" s="592"/>
      <c r="F85" s="592"/>
      <c r="G85" s="592"/>
      <c r="H85" s="592"/>
      <c r="I85" s="592"/>
      <c r="J85" s="592"/>
      <c r="K85" s="592" t="s">
        <v>228</v>
      </c>
      <c r="L85" s="592"/>
      <c r="M85" s="592"/>
      <c r="N85" s="592"/>
      <c r="O85" s="592"/>
      <c r="P85" s="592"/>
      <c r="Q85" s="592"/>
      <c r="R85" s="592"/>
      <c r="S85" s="592" t="s">
        <v>183</v>
      </c>
      <c r="T85" s="592"/>
      <c r="U85" s="592"/>
      <c r="V85" s="592"/>
      <c r="W85" s="592"/>
      <c r="X85" s="592"/>
      <c r="Y85" s="592"/>
      <c r="Z85" s="592" t="s">
        <v>229</v>
      </c>
      <c r="AA85" s="592"/>
      <c r="AB85" s="592"/>
      <c r="AC85" s="592"/>
      <c r="AD85" s="592"/>
      <c r="AE85" s="592"/>
      <c r="AF85" s="592"/>
      <c r="AG85" s="592"/>
      <c r="AH85" s="389"/>
    </row>
    <row r="86" spans="1:34" ht="21" customHeight="1">
      <c r="A86" s="389"/>
      <c r="B86" s="774"/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774"/>
      <c r="Y86" s="774"/>
      <c r="Z86" s="774"/>
      <c r="AA86" s="774"/>
      <c r="AB86" s="774"/>
      <c r="AC86" s="774"/>
      <c r="AD86" s="774"/>
      <c r="AE86" s="774"/>
      <c r="AF86" s="774"/>
      <c r="AG86" s="774"/>
      <c r="AH86" s="389"/>
    </row>
    <row r="87" spans="1:34" ht="21.75" customHeight="1">
      <c r="A87" s="389"/>
      <c r="B87" s="715" t="s">
        <v>398</v>
      </c>
      <c r="C87" s="715"/>
      <c r="D87" s="715"/>
      <c r="E87" s="715"/>
      <c r="F87" s="715"/>
      <c r="G87" s="715"/>
      <c r="H87" s="715"/>
      <c r="I87" s="715"/>
      <c r="J87" s="715"/>
      <c r="K87" s="771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772"/>
      <c r="Y87" s="772"/>
      <c r="Z87" s="772"/>
      <c r="AA87" s="772"/>
      <c r="AB87" s="772"/>
      <c r="AC87" s="772"/>
      <c r="AD87" s="772"/>
      <c r="AE87" s="772"/>
      <c r="AF87" s="772"/>
      <c r="AG87" s="773"/>
      <c r="AH87" s="389"/>
    </row>
    <row r="88" spans="1:34" ht="20.25" customHeight="1">
      <c r="A88" s="389"/>
      <c r="B88" s="774"/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774"/>
      <c r="Y88" s="774"/>
      <c r="Z88" s="774"/>
      <c r="AA88" s="774"/>
      <c r="AB88" s="774"/>
      <c r="AC88" s="774"/>
      <c r="AD88" s="774"/>
      <c r="AE88" s="774"/>
      <c r="AF88" s="774"/>
      <c r="AG88" s="774"/>
      <c r="AH88" s="389"/>
    </row>
    <row r="89" spans="1:34" ht="19.5" customHeight="1">
      <c r="A89" s="389"/>
      <c r="B89" s="715" t="s">
        <v>398</v>
      </c>
      <c r="C89" s="715"/>
      <c r="D89" s="715"/>
      <c r="E89" s="715"/>
      <c r="F89" s="715"/>
      <c r="G89" s="715"/>
      <c r="H89" s="715"/>
      <c r="I89" s="715"/>
      <c r="J89" s="715"/>
      <c r="K89" s="771"/>
      <c r="L89" s="772"/>
      <c r="M89" s="772"/>
      <c r="N89" s="772"/>
      <c r="O89" s="772"/>
      <c r="P89" s="772"/>
      <c r="Q89" s="772"/>
      <c r="R89" s="772"/>
      <c r="S89" s="772"/>
      <c r="T89" s="772"/>
      <c r="U89" s="772"/>
      <c r="V89" s="772"/>
      <c r="W89" s="772"/>
      <c r="X89" s="772"/>
      <c r="Y89" s="772"/>
      <c r="Z89" s="772"/>
      <c r="AA89" s="772"/>
      <c r="AB89" s="772"/>
      <c r="AC89" s="772"/>
      <c r="AD89" s="772"/>
      <c r="AE89" s="772"/>
      <c r="AF89" s="772"/>
      <c r="AG89" s="773"/>
      <c r="AH89" s="389"/>
    </row>
    <row r="90" spans="1:34" ht="19.5" customHeight="1">
      <c r="A90" s="389"/>
      <c r="B90" s="774"/>
      <c r="C90" s="774"/>
      <c r="D90" s="774"/>
      <c r="E90" s="774"/>
      <c r="F90" s="774"/>
      <c r="G90" s="774"/>
      <c r="H90" s="774"/>
      <c r="I90" s="774"/>
      <c r="J90" s="774"/>
      <c r="K90" s="774"/>
      <c r="L90" s="774"/>
      <c r="M90" s="774"/>
      <c r="N90" s="774"/>
      <c r="O90" s="774"/>
      <c r="P90" s="774"/>
      <c r="Q90" s="774"/>
      <c r="R90" s="774"/>
      <c r="S90" s="774"/>
      <c r="T90" s="774"/>
      <c r="U90" s="774"/>
      <c r="V90" s="774"/>
      <c r="W90" s="774"/>
      <c r="X90" s="774"/>
      <c r="Y90" s="774"/>
      <c r="Z90" s="774"/>
      <c r="AA90" s="774"/>
      <c r="AB90" s="774"/>
      <c r="AC90" s="774"/>
      <c r="AD90" s="774"/>
      <c r="AE90" s="774"/>
      <c r="AF90" s="774"/>
      <c r="AG90" s="774"/>
      <c r="AH90" s="389"/>
    </row>
    <row r="91" spans="1:34" ht="19.5" customHeight="1">
      <c r="A91" s="389"/>
      <c r="B91" s="715" t="s">
        <v>398</v>
      </c>
      <c r="C91" s="715"/>
      <c r="D91" s="715"/>
      <c r="E91" s="715"/>
      <c r="F91" s="715"/>
      <c r="G91" s="715"/>
      <c r="H91" s="715"/>
      <c r="I91" s="715"/>
      <c r="J91" s="715"/>
      <c r="K91" s="771"/>
      <c r="L91" s="772"/>
      <c r="M91" s="772"/>
      <c r="N91" s="772"/>
      <c r="O91" s="772"/>
      <c r="P91" s="772"/>
      <c r="Q91" s="772"/>
      <c r="R91" s="772"/>
      <c r="S91" s="772"/>
      <c r="T91" s="772"/>
      <c r="U91" s="772"/>
      <c r="V91" s="772"/>
      <c r="W91" s="772"/>
      <c r="X91" s="772"/>
      <c r="Y91" s="772"/>
      <c r="Z91" s="772"/>
      <c r="AA91" s="772"/>
      <c r="AB91" s="772"/>
      <c r="AC91" s="772"/>
      <c r="AD91" s="772"/>
      <c r="AE91" s="772"/>
      <c r="AF91" s="772"/>
      <c r="AG91" s="773"/>
      <c r="AH91" s="389"/>
    </row>
    <row r="92" spans="1:34" ht="12.75">
      <c r="A92" s="389"/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</row>
    <row r="93" spans="1:34" ht="24.75" customHeight="1">
      <c r="A93" s="389"/>
      <c r="B93" s="410" t="s">
        <v>605</v>
      </c>
      <c r="C93" s="411"/>
      <c r="D93" s="412"/>
      <c r="E93" s="411"/>
      <c r="F93" s="766"/>
      <c r="G93" s="767"/>
      <c r="H93" s="767"/>
      <c r="I93" s="767"/>
      <c r="J93" s="767"/>
      <c r="K93" s="767"/>
      <c r="L93" s="767"/>
      <c r="M93" s="767"/>
      <c r="N93" s="767"/>
      <c r="O93" s="767"/>
      <c r="P93" s="767"/>
      <c r="Q93" s="767"/>
      <c r="R93" s="767"/>
      <c r="S93" s="767"/>
      <c r="T93" s="767"/>
      <c r="U93" s="767"/>
      <c r="V93" s="767"/>
      <c r="W93" s="767"/>
      <c r="X93" s="767"/>
      <c r="Y93" s="767"/>
      <c r="Z93" s="767"/>
      <c r="AA93" s="767"/>
      <c r="AB93" s="767"/>
      <c r="AC93" s="767"/>
      <c r="AD93" s="767"/>
      <c r="AE93" s="767"/>
      <c r="AF93" s="767"/>
      <c r="AG93" s="768"/>
      <c r="AH93" s="389"/>
    </row>
    <row r="94" spans="1:34" ht="12.75">
      <c r="A94" s="389"/>
      <c r="B94" s="411"/>
      <c r="C94" s="411"/>
      <c r="D94" s="412"/>
      <c r="E94" s="411"/>
      <c r="F94" s="411"/>
      <c r="G94" s="411"/>
      <c r="H94" s="411"/>
      <c r="I94" s="411"/>
      <c r="J94" s="411"/>
      <c r="K94" s="411"/>
      <c r="L94" s="411"/>
      <c r="M94" s="411"/>
      <c r="N94" s="412"/>
      <c r="O94" s="413" t="s">
        <v>604</v>
      </c>
      <c r="P94" s="411"/>
      <c r="Q94" s="411"/>
      <c r="R94" s="411"/>
      <c r="S94" s="412"/>
      <c r="T94" s="411"/>
      <c r="U94" s="411"/>
      <c r="V94" s="412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4"/>
      <c r="AH94" s="389"/>
    </row>
    <row r="95" spans="1:34" ht="72.75" customHeight="1">
      <c r="A95" s="389"/>
      <c r="B95" s="701" t="s">
        <v>722</v>
      </c>
      <c r="C95" s="736"/>
      <c r="D95" s="736"/>
      <c r="E95" s="736"/>
      <c r="F95" s="736"/>
      <c r="G95" s="736"/>
      <c r="H95" s="736"/>
      <c r="I95" s="736"/>
      <c r="J95" s="736"/>
      <c r="K95" s="736"/>
      <c r="L95" s="736"/>
      <c r="M95" s="736"/>
      <c r="N95" s="736"/>
      <c r="O95" s="736"/>
      <c r="P95" s="736"/>
      <c r="Q95" s="736"/>
      <c r="R95" s="736"/>
      <c r="S95" s="736"/>
      <c r="T95" s="736"/>
      <c r="U95" s="736"/>
      <c r="V95" s="736"/>
      <c r="W95" s="736"/>
      <c r="X95" s="736"/>
      <c r="Y95" s="736"/>
      <c r="Z95" s="736"/>
      <c r="AA95" s="736"/>
      <c r="AB95" s="736"/>
      <c r="AC95" s="736"/>
      <c r="AD95" s="736"/>
      <c r="AE95" s="736"/>
      <c r="AF95" s="736"/>
      <c r="AG95" s="736"/>
      <c r="AH95" s="389"/>
    </row>
    <row r="96" spans="1:36" ht="15.75">
      <c r="A96" s="389"/>
      <c r="B96" s="693"/>
      <c r="C96" s="694"/>
      <c r="D96" s="389" t="s">
        <v>584</v>
      </c>
      <c r="E96" s="687"/>
      <c r="F96" s="689"/>
      <c r="G96" s="389" t="s">
        <v>584</v>
      </c>
      <c r="H96" s="687"/>
      <c r="I96" s="688"/>
      <c r="J96" s="688"/>
      <c r="K96" s="689"/>
      <c r="L96" s="389"/>
      <c r="M96" s="389"/>
      <c r="N96" s="389"/>
      <c r="O96" s="389"/>
      <c r="P96" s="389"/>
      <c r="Q96" s="687"/>
      <c r="R96" s="688"/>
      <c r="S96" s="688"/>
      <c r="T96" s="688"/>
      <c r="U96" s="688"/>
      <c r="V96" s="689"/>
      <c r="W96" s="690"/>
      <c r="X96" s="691"/>
      <c r="Y96" s="691"/>
      <c r="Z96" s="691"/>
      <c r="AA96" s="691"/>
      <c r="AB96" s="691"/>
      <c r="AC96" s="691"/>
      <c r="AD96" s="691"/>
      <c r="AE96" s="691"/>
      <c r="AF96" s="691"/>
      <c r="AG96" s="691"/>
      <c r="AH96" s="389"/>
      <c r="AI96" s="364"/>
      <c r="AJ96" s="364"/>
    </row>
    <row r="97" spans="1:36" ht="9" customHeight="1">
      <c r="A97" s="389"/>
      <c r="B97" s="389"/>
      <c r="C97" s="389"/>
      <c r="D97" s="389"/>
      <c r="E97" s="389"/>
      <c r="F97" s="389"/>
      <c r="G97" s="389"/>
      <c r="H97" s="389"/>
      <c r="I97" s="415"/>
      <c r="J97" s="389"/>
      <c r="K97" s="389"/>
      <c r="L97" s="389"/>
      <c r="M97" s="389"/>
      <c r="N97" s="389"/>
      <c r="O97" s="389"/>
      <c r="P97" s="389"/>
      <c r="Q97" s="692" t="s">
        <v>613</v>
      </c>
      <c r="R97" s="692"/>
      <c r="S97" s="692"/>
      <c r="T97" s="692"/>
      <c r="U97" s="692"/>
      <c r="V97" s="692"/>
      <c r="W97" s="389"/>
      <c r="X97" s="389"/>
      <c r="Y97" s="389"/>
      <c r="Z97" s="415" t="s">
        <v>168</v>
      </c>
      <c r="AA97" s="389"/>
      <c r="AB97" s="389"/>
      <c r="AC97" s="389"/>
      <c r="AD97" s="389"/>
      <c r="AE97" s="389"/>
      <c r="AF97" s="389"/>
      <c r="AG97" s="389"/>
      <c r="AH97" s="389"/>
      <c r="AI97" s="364"/>
      <c r="AJ97" s="364"/>
    </row>
    <row r="98" spans="1:36" ht="15.75">
      <c r="A98" s="389"/>
      <c r="B98" s="416" t="s">
        <v>169</v>
      </c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64"/>
      <c r="AJ98" s="364"/>
    </row>
    <row r="99" spans="1:34" ht="12.75">
      <c r="A99" s="389"/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</row>
  </sheetData>
  <sheetProtection/>
  <mergeCells count="160">
    <mergeCell ref="B96:C96"/>
    <mergeCell ref="E96:F96"/>
    <mergeCell ref="H96:K96"/>
    <mergeCell ref="Q96:V96"/>
    <mergeCell ref="W96:AG96"/>
    <mergeCell ref="Q97:V97"/>
    <mergeCell ref="X74:AA74"/>
    <mergeCell ref="AB74:AG74"/>
    <mergeCell ref="B75:G75"/>
    <mergeCell ref="H75:J75"/>
    <mergeCell ref="K75:N75"/>
    <mergeCell ref="O75:R75"/>
    <mergeCell ref="S75:T75"/>
    <mergeCell ref="U75:W75"/>
    <mergeCell ref="X75:AA75"/>
    <mergeCell ref="AB75:AG75"/>
    <mergeCell ref="B74:G74"/>
    <mergeCell ref="H74:J74"/>
    <mergeCell ref="K74:N74"/>
    <mergeCell ref="O74:R74"/>
    <mergeCell ref="S74:T74"/>
    <mergeCell ref="U74:W74"/>
    <mergeCell ref="X72:AA72"/>
    <mergeCell ref="AB72:AG72"/>
    <mergeCell ref="B73:G73"/>
    <mergeCell ref="H73:J73"/>
    <mergeCell ref="K73:N73"/>
    <mergeCell ref="O73:R73"/>
    <mergeCell ref="S73:T73"/>
    <mergeCell ref="U73:W73"/>
    <mergeCell ref="X73:AA73"/>
    <mergeCell ref="AB73:AG73"/>
    <mergeCell ref="B72:G72"/>
    <mergeCell ref="H72:J72"/>
    <mergeCell ref="K72:N72"/>
    <mergeCell ref="O72:R72"/>
    <mergeCell ref="S72:T72"/>
    <mergeCell ref="U72:W72"/>
    <mergeCell ref="X70:AA70"/>
    <mergeCell ref="AB70:AG70"/>
    <mergeCell ref="B71:G71"/>
    <mergeCell ref="H71:J71"/>
    <mergeCell ref="K71:N71"/>
    <mergeCell ref="O71:R71"/>
    <mergeCell ref="S71:T71"/>
    <mergeCell ref="U71:W71"/>
    <mergeCell ref="X71:AA71"/>
    <mergeCell ref="AB71:AG71"/>
    <mergeCell ref="B70:G70"/>
    <mergeCell ref="H70:J70"/>
    <mergeCell ref="K70:N70"/>
    <mergeCell ref="O70:R70"/>
    <mergeCell ref="S70:T70"/>
    <mergeCell ref="U70:W70"/>
    <mergeCell ref="X68:AA68"/>
    <mergeCell ref="AB68:AG68"/>
    <mergeCell ref="B69:G69"/>
    <mergeCell ref="H69:J69"/>
    <mergeCell ref="K69:N69"/>
    <mergeCell ref="O69:R69"/>
    <mergeCell ref="S69:T69"/>
    <mergeCell ref="U69:W69"/>
    <mergeCell ref="X69:AA69"/>
    <mergeCell ref="AB69:AG69"/>
    <mergeCell ref="B68:G68"/>
    <mergeCell ref="H68:J68"/>
    <mergeCell ref="K68:N68"/>
    <mergeCell ref="O68:R68"/>
    <mergeCell ref="S68:T68"/>
    <mergeCell ref="U68:W68"/>
    <mergeCell ref="X66:AA66"/>
    <mergeCell ref="AB66:AG66"/>
    <mergeCell ref="K55:Z56"/>
    <mergeCell ref="K67:N67"/>
    <mergeCell ref="O67:R67"/>
    <mergeCell ref="S67:T67"/>
    <mergeCell ref="U67:W67"/>
    <mergeCell ref="X67:AA67"/>
    <mergeCell ref="AB67:AG67"/>
    <mergeCell ref="B66:G66"/>
    <mergeCell ref="H66:J66"/>
    <mergeCell ref="K66:N66"/>
    <mergeCell ref="O66:R66"/>
    <mergeCell ref="S66:T66"/>
    <mergeCell ref="U66:W66"/>
    <mergeCell ref="K54:Z54"/>
    <mergeCell ref="AA55:AF56"/>
    <mergeCell ref="AA57:AG58"/>
    <mergeCell ref="AA59:AG60"/>
    <mergeCell ref="AA61:AG62"/>
    <mergeCell ref="AA54:AG54"/>
    <mergeCell ref="F93:AG93"/>
    <mergeCell ref="B95:AG95"/>
    <mergeCell ref="O1:AG2"/>
    <mergeCell ref="N9:AF9"/>
    <mergeCell ref="N11:AF11"/>
    <mergeCell ref="P29:W29"/>
    <mergeCell ref="Z29:AF29"/>
    <mergeCell ref="P43:W43"/>
    <mergeCell ref="Z43:AF43"/>
    <mergeCell ref="B59:J60"/>
    <mergeCell ref="N79:O79"/>
    <mergeCell ref="L81:M81"/>
    <mergeCell ref="Q81:R81"/>
    <mergeCell ref="V81:W81"/>
    <mergeCell ref="G45:AF45"/>
    <mergeCell ref="B61:J62"/>
    <mergeCell ref="B57:J58"/>
    <mergeCell ref="K57:Z58"/>
    <mergeCell ref="K59:Z60"/>
    <mergeCell ref="K61:Z62"/>
    <mergeCell ref="K41:V41"/>
    <mergeCell ref="M47:AF48"/>
    <mergeCell ref="M50:AF51"/>
    <mergeCell ref="K27:V27"/>
    <mergeCell ref="H43:L43"/>
    <mergeCell ref="H29:L29"/>
    <mergeCell ref="M33:AF34"/>
    <mergeCell ref="G31:AF31"/>
    <mergeCell ref="M36:AF37"/>
    <mergeCell ref="B85:J85"/>
    <mergeCell ref="B83:AF84"/>
    <mergeCell ref="S16:AF16"/>
    <mergeCell ref="I7:AF7"/>
    <mergeCell ref="K21:AF22"/>
    <mergeCell ref="S85:Y85"/>
    <mergeCell ref="H67:J67"/>
    <mergeCell ref="B54:J54"/>
    <mergeCell ref="B55:J56"/>
    <mergeCell ref="K39:AF39"/>
    <mergeCell ref="Y4:AF4"/>
    <mergeCell ref="B53:AG53"/>
    <mergeCell ref="K25:AF25"/>
    <mergeCell ref="B89:J89"/>
    <mergeCell ref="K89:AG89"/>
    <mergeCell ref="B90:J90"/>
    <mergeCell ref="K90:R90"/>
    <mergeCell ref="S90:Y90"/>
    <mergeCell ref="Z90:AG90"/>
    <mergeCell ref="K85:R85"/>
    <mergeCell ref="K86:R86"/>
    <mergeCell ref="S86:Y86"/>
    <mergeCell ref="I6:AF6"/>
    <mergeCell ref="E13:S13"/>
    <mergeCell ref="W13:AF13"/>
    <mergeCell ref="S15:AF15"/>
    <mergeCell ref="K18:AF19"/>
    <mergeCell ref="B64:AG65"/>
    <mergeCell ref="B67:G67"/>
    <mergeCell ref="Z86:AG86"/>
    <mergeCell ref="B91:J91"/>
    <mergeCell ref="K91:AG91"/>
    <mergeCell ref="Z85:AG85"/>
    <mergeCell ref="B87:J87"/>
    <mergeCell ref="K87:AG87"/>
    <mergeCell ref="K88:R88"/>
    <mergeCell ref="S88:Y88"/>
    <mergeCell ref="Z88:AG88"/>
    <mergeCell ref="B86:J86"/>
    <mergeCell ref="B88:J88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J62"/>
  <sheetViews>
    <sheetView zoomScalePageLayoutView="0" workbookViewId="0" topLeftCell="A1">
      <selection activeCell="AF9" sqref="AF9"/>
    </sheetView>
  </sheetViews>
  <sheetFormatPr defaultColWidth="9.00390625" defaultRowHeight="12.75"/>
  <cols>
    <col min="1" max="33" width="2.75390625" style="0" customWidth="1"/>
    <col min="34" max="34" width="3.00390625" style="0" customWidth="1"/>
  </cols>
  <sheetData>
    <row r="1" spans="1:34" ht="12.75" customHeight="1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837" t="s">
        <v>415</v>
      </c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448"/>
    </row>
    <row r="2" spans="1:34" ht="12.7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448"/>
    </row>
    <row r="3" spans="1:34" ht="7.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</row>
    <row r="4" spans="1:34" ht="23.25">
      <c r="A4" s="446"/>
      <c r="B4" s="449" t="s">
        <v>261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</row>
    <row r="5" spans="1:34" ht="13.5" thickBo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</row>
    <row r="6" spans="1:34" ht="21" customHeight="1" thickBot="1">
      <c r="A6" s="446"/>
      <c r="B6" s="446"/>
      <c r="C6" s="838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40"/>
      <c r="AF6" s="446"/>
      <c r="AG6" s="446"/>
      <c r="AH6" s="446"/>
    </row>
    <row r="7" spans="1:34" ht="12.75">
      <c r="A7" s="446"/>
      <c r="B7" s="446"/>
      <c r="C7" s="450"/>
      <c r="D7" s="836" t="s">
        <v>182</v>
      </c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450"/>
      <c r="AE7" s="450"/>
      <c r="AF7" s="446"/>
      <c r="AG7" s="446"/>
      <c r="AH7" s="446"/>
    </row>
    <row r="8" spans="1:34" ht="8.25" customHeight="1" thickBo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</row>
    <row r="9" spans="1:34" ht="18" customHeight="1" thickBot="1">
      <c r="A9" s="446"/>
      <c r="B9" s="446"/>
      <c r="C9" s="446"/>
      <c r="D9" s="446"/>
      <c r="E9" s="446"/>
      <c r="F9" s="446"/>
      <c r="G9" s="446"/>
      <c r="H9" s="446"/>
      <c r="I9" s="446" t="s">
        <v>620</v>
      </c>
      <c r="J9" s="446"/>
      <c r="K9" s="446"/>
      <c r="L9" s="446"/>
      <c r="M9" s="446"/>
      <c r="N9" s="446"/>
      <c r="O9" s="841"/>
      <c r="P9" s="842"/>
      <c r="Q9" s="842"/>
      <c r="R9" s="842"/>
      <c r="S9" s="842"/>
      <c r="T9" s="842"/>
      <c r="U9" s="842"/>
      <c r="V9" s="843"/>
      <c r="W9" s="446" t="s">
        <v>621</v>
      </c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</row>
    <row r="10" spans="1:34" ht="8.25" customHeight="1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</row>
    <row r="11" spans="1:34" ht="12.75">
      <c r="A11" s="446"/>
      <c r="B11" s="833" t="s">
        <v>262</v>
      </c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446"/>
    </row>
    <row r="12" spans="1:34" ht="12.75">
      <c r="A12" s="446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446"/>
    </row>
    <row r="13" spans="1:34" ht="5.25" customHeight="1" thickBot="1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</row>
    <row r="14" spans="1:34" ht="12.75">
      <c r="A14" s="446"/>
      <c r="B14" s="824" t="s">
        <v>446</v>
      </c>
      <c r="C14" s="826"/>
      <c r="D14" s="446"/>
      <c r="E14" s="446"/>
      <c r="F14" s="824"/>
      <c r="G14" s="826"/>
      <c r="H14" s="446"/>
      <c r="I14" s="446"/>
      <c r="J14" s="824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825"/>
      <c r="Y14" s="825"/>
      <c r="Z14" s="825"/>
      <c r="AA14" s="825"/>
      <c r="AB14" s="825"/>
      <c r="AC14" s="825"/>
      <c r="AD14" s="825"/>
      <c r="AE14" s="825"/>
      <c r="AF14" s="825"/>
      <c r="AG14" s="826"/>
      <c r="AH14" s="446"/>
    </row>
    <row r="15" spans="1:34" ht="13.5" thickBot="1">
      <c r="A15" s="446"/>
      <c r="B15" s="830"/>
      <c r="C15" s="832"/>
      <c r="D15" s="446" t="s">
        <v>259</v>
      </c>
      <c r="E15" s="446"/>
      <c r="F15" s="830"/>
      <c r="G15" s="832"/>
      <c r="H15" s="446" t="s">
        <v>263</v>
      </c>
      <c r="I15" s="446"/>
      <c r="J15" s="830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2"/>
      <c r="AH15" s="446"/>
    </row>
    <row r="16" spans="1:34" ht="12.75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51" t="s">
        <v>264</v>
      </c>
      <c r="P16" s="446"/>
      <c r="Q16" s="446"/>
      <c r="R16" s="451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</row>
    <row r="17" spans="1:34" ht="9" customHeight="1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</row>
    <row r="18" spans="1:34" ht="12.75">
      <c r="A18" s="446"/>
      <c r="B18" s="834" t="s">
        <v>265</v>
      </c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4"/>
      <c r="T18" s="834"/>
      <c r="U18" s="834"/>
      <c r="V18" s="834"/>
      <c r="W18" s="834"/>
      <c r="X18" s="834"/>
      <c r="Y18" s="834"/>
      <c r="Z18" s="834"/>
      <c r="AA18" s="834"/>
      <c r="AB18" s="834"/>
      <c r="AC18" s="834"/>
      <c r="AD18" s="834"/>
      <c r="AE18" s="834"/>
      <c r="AF18" s="834"/>
      <c r="AG18" s="834"/>
      <c r="AH18" s="446"/>
    </row>
    <row r="19" spans="1:34" ht="6" customHeight="1" thickBot="1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</row>
    <row r="20" spans="1:34" ht="12.75">
      <c r="A20" s="446"/>
      <c r="B20" s="824" t="s">
        <v>446</v>
      </c>
      <c r="C20" s="826"/>
      <c r="D20" s="446"/>
      <c r="E20" s="446"/>
      <c r="F20" s="824"/>
      <c r="G20" s="826"/>
      <c r="H20" s="446"/>
      <c r="I20" s="446"/>
      <c r="J20" s="824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6"/>
      <c r="AH20" s="446"/>
    </row>
    <row r="21" spans="1:34" ht="13.5" thickBot="1">
      <c r="A21" s="446"/>
      <c r="B21" s="830"/>
      <c r="C21" s="832"/>
      <c r="D21" s="446" t="s">
        <v>259</v>
      </c>
      <c r="E21" s="446"/>
      <c r="F21" s="830"/>
      <c r="G21" s="832"/>
      <c r="H21" s="446" t="s">
        <v>263</v>
      </c>
      <c r="I21" s="446"/>
      <c r="J21" s="830"/>
      <c r="K21" s="831"/>
      <c r="L21" s="831"/>
      <c r="M21" s="831"/>
      <c r="N21" s="831"/>
      <c r="O21" s="831"/>
      <c r="P21" s="831"/>
      <c r="Q21" s="831"/>
      <c r="R21" s="831"/>
      <c r="S21" s="831"/>
      <c r="T21" s="831"/>
      <c r="U21" s="831"/>
      <c r="V21" s="831"/>
      <c r="W21" s="831"/>
      <c r="X21" s="831"/>
      <c r="Y21" s="831"/>
      <c r="Z21" s="831"/>
      <c r="AA21" s="831"/>
      <c r="AB21" s="831"/>
      <c r="AC21" s="831"/>
      <c r="AD21" s="831"/>
      <c r="AE21" s="831"/>
      <c r="AF21" s="831"/>
      <c r="AG21" s="832"/>
      <c r="AH21" s="446"/>
    </row>
    <row r="22" spans="1:34" ht="12.75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51" t="s">
        <v>266</v>
      </c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</row>
    <row r="23" spans="1:34" ht="9" customHeight="1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</row>
    <row r="24" spans="1:34" ht="12.75">
      <c r="A24" s="446"/>
      <c r="B24" s="833" t="s">
        <v>267</v>
      </c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446"/>
    </row>
    <row r="25" spans="1:34" ht="12.75">
      <c r="A25" s="446"/>
      <c r="B25" s="833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3"/>
      <c r="Y25" s="833"/>
      <c r="Z25" s="833"/>
      <c r="AA25" s="833"/>
      <c r="AB25" s="833"/>
      <c r="AC25" s="833"/>
      <c r="AD25" s="833"/>
      <c r="AE25" s="833"/>
      <c r="AF25" s="833"/>
      <c r="AG25" s="833"/>
      <c r="AH25" s="446"/>
    </row>
    <row r="26" spans="1:34" ht="6" customHeight="1" thickBot="1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</row>
    <row r="27" spans="1:34" ht="12.75">
      <c r="A27" s="446"/>
      <c r="B27" s="824" t="s">
        <v>446</v>
      </c>
      <c r="C27" s="826"/>
      <c r="D27" s="446"/>
      <c r="E27" s="446"/>
      <c r="F27" s="824"/>
      <c r="G27" s="826"/>
      <c r="H27" s="446"/>
      <c r="I27" s="446"/>
      <c r="J27" s="824"/>
      <c r="K27" s="825"/>
      <c r="L27" s="825"/>
      <c r="M27" s="825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6"/>
      <c r="AH27" s="446"/>
    </row>
    <row r="28" spans="1:34" ht="13.5" thickBot="1">
      <c r="A28" s="446"/>
      <c r="B28" s="830"/>
      <c r="C28" s="832"/>
      <c r="D28" s="446" t="s">
        <v>259</v>
      </c>
      <c r="E28" s="446"/>
      <c r="F28" s="830"/>
      <c r="G28" s="832"/>
      <c r="H28" s="446" t="s">
        <v>263</v>
      </c>
      <c r="I28" s="446"/>
      <c r="J28" s="830"/>
      <c r="K28" s="831"/>
      <c r="L28" s="831"/>
      <c r="M28" s="831"/>
      <c r="N28" s="831"/>
      <c r="O28" s="831"/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  <c r="AA28" s="831"/>
      <c r="AB28" s="831"/>
      <c r="AC28" s="831"/>
      <c r="AD28" s="831"/>
      <c r="AE28" s="831"/>
      <c r="AF28" s="831"/>
      <c r="AG28" s="832"/>
      <c r="AH28" s="446"/>
    </row>
    <row r="29" spans="1:34" ht="12.75">
      <c r="A29" s="446"/>
      <c r="B29" s="446"/>
      <c r="C29" s="446"/>
      <c r="D29" s="446"/>
      <c r="E29" s="446"/>
      <c r="F29" s="446"/>
      <c r="G29" s="446"/>
      <c r="H29" s="446"/>
      <c r="I29" s="446"/>
      <c r="J29" s="835" t="s">
        <v>268</v>
      </c>
      <c r="K29" s="835"/>
      <c r="L29" s="835"/>
      <c r="M29" s="835"/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835"/>
      <c r="AC29" s="835"/>
      <c r="AD29" s="835"/>
      <c r="AE29" s="835"/>
      <c r="AF29" s="835"/>
      <c r="AG29" s="835"/>
      <c r="AH29" s="446"/>
    </row>
    <row r="30" spans="1:34" ht="8.25" customHeight="1">
      <c r="A30" s="446"/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</row>
    <row r="31" spans="1:34" ht="12.75">
      <c r="A31" s="446"/>
      <c r="B31" s="833" t="s">
        <v>269</v>
      </c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3"/>
      <c r="AA31" s="833"/>
      <c r="AB31" s="833"/>
      <c r="AC31" s="833"/>
      <c r="AD31" s="833"/>
      <c r="AE31" s="833"/>
      <c r="AF31" s="833"/>
      <c r="AG31" s="833"/>
      <c r="AH31" s="446"/>
    </row>
    <row r="32" spans="1:34" ht="12.75">
      <c r="A32" s="446"/>
      <c r="B32" s="833"/>
      <c r="C32" s="833"/>
      <c r="D32" s="833"/>
      <c r="E32" s="833"/>
      <c r="F32" s="833"/>
      <c r="G32" s="833"/>
      <c r="H32" s="833"/>
      <c r="I32" s="833"/>
      <c r="J32" s="833"/>
      <c r="K32" s="833"/>
      <c r="L32" s="833"/>
      <c r="M32" s="833"/>
      <c r="N32" s="833"/>
      <c r="O32" s="833"/>
      <c r="P32" s="833"/>
      <c r="Q32" s="833"/>
      <c r="R32" s="833"/>
      <c r="S32" s="833"/>
      <c r="T32" s="833"/>
      <c r="U32" s="833"/>
      <c r="V32" s="833"/>
      <c r="W32" s="833"/>
      <c r="X32" s="833"/>
      <c r="Y32" s="833"/>
      <c r="Z32" s="833"/>
      <c r="AA32" s="833"/>
      <c r="AB32" s="833"/>
      <c r="AC32" s="833"/>
      <c r="AD32" s="833"/>
      <c r="AE32" s="833"/>
      <c r="AF32" s="833"/>
      <c r="AG32" s="833"/>
      <c r="AH32" s="446"/>
    </row>
    <row r="33" spans="1:34" ht="5.25" customHeight="1" thickBot="1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</row>
    <row r="34" spans="1:34" ht="12.75">
      <c r="A34" s="446"/>
      <c r="B34" s="824" t="s">
        <v>446</v>
      </c>
      <c r="C34" s="826"/>
      <c r="D34" s="446"/>
      <c r="E34" s="446"/>
      <c r="F34" s="824"/>
      <c r="G34" s="826"/>
      <c r="H34" s="446"/>
      <c r="I34" s="446"/>
      <c r="J34" s="824"/>
      <c r="K34" s="825"/>
      <c r="L34" s="825"/>
      <c r="M34" s="825"/>
      <c r="N34" s="825"/>
      <c r="O34" s="825"/>
      <c r="P34" s="825"/>
      <c r="Q34" s="825"/>
      <c r="R34" s="825"/>
      <c r="S34" s="825"/>
      <c r="T34" s="825"/>
      <c r="U34" s="825"/>
      <c r="V34" s="825"/>
      <c r="W34" s="825"/>
      <c r="X34" s="825"/>
      <c r="Y34" s="825"/>
      <c r="Z34" s="825"/>
      <c r="AA34" s="825"/>
      <c r="AB34" s="825"/>
      <c r="AC34" s="825"/>
      <c r="AD34" s="825"/>
      <c r="AE34" s="825"/>
      <c r="AF34" s="825"/>
      <c r="AG34" s="826"/>
      <c r="AH34" s="446"/>
    </row>
    <row r="35" spans="1:34" ht="13.5" thickBot="1">
      <c r="A35" s="446"/>
      <c r="B35" s="830"/>
      <c r="C35" s="832"/>
      <c r="D35" s="446" t="s">
        <v>259</v>
      </c>
      <c r="E35" s="446"/>
      <c r="F35" s="830"/>
      <c r="G35" s="832"/>
      <c r="H35" s="446" t="s">
        <v>263</v>
      </c>
      <c r="I35" s="446"/>
      <c r="J35" s="830"/>
      <c r="K35" s="831"/>
      <c r="L35" s="831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832"/>
      <c r="AH35" s="446"/>
    </row>
    <row r="36" spans="1:34" ht="12.75">
      <c r="A36" s="446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51" t="s">
        <v>270</v>
      </c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</row>
    <row r="37" spans="1:34" ht="8.25" customHeight="1">
      <c r="A37" s="4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</row>
    <row r="38" spans="1:34" ht="12.75">
      <c r="A38" s="446"/>
      <c r="B38" s="834" t="s">
        <v>271</v>
      </c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  <c r="Z38" s="834"/>
      <c r="AA38" s="834"/>
      <c r="AB38" s="834"/>
      <c r="AC38" s="834"/>
      <c r="AD38" s="834"/>
      <c r="AE38" s="834"/>
      <c r="AF38" s="834"/>
      <c r="AG38" s="834"/>
      <c r="AH38" s="446"/>
    </row>
    <row r="39" spans="1:34" ht="4.5" customHeight="1" thickBot="1">
      <c r="A39" s="446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</row>
    <row r="40" spans="1:34" ht="12.75">
      <c r="A40" s="446"/>
      <c r="B40" s="824" t="s">
        <v>446</v>
      </c>
      <c r="C40" s="826"/>
      <c r="D40" s="446"/>
      <c r="E40" s="446"/>
      <c r="F40" s="824"/>
      <c r="G40" s="826"/>
      <c r="H40" s="446"/>
      <c r="I40" s="446"/>
      <c r="J40" s="824"/>
      <c r="K40" s="825"/>
      <c r="L40" s="825"/>
      <c r="M40" s="825"/>
      <c r="N40" s="825"/>
      <c r="O40" s="825"/>
      <c r="P40" s="825"/>
      <c r="Q40" s="825"/>
      <c r="R40" s="825"/>
      <c r="S40" s="825"/>
      <c r="T40" s="825"/>
      <c r="U40" s="825"/>
      <c r="V40" s="825"/>
      <c r="W40" s="825"/>
      <c r="X40" s="825"/>
      <c r="Y40" s="825"/>
      <c r="Z40" s="825"/>
      <c r="AA40" s="825"/>
      <c r="AB40" s="825"/>
      <c r="AC40" s="825"/>
      <c r="AD40" s="825"/>
      <c r="AE40" s="825"/>
      <c r="AF40" s="825"/>
      <c r="AG40" s="826"/>
      <c r="AH40" s="446"/>
    </row>
    <row r="41" spans="1:34" ht="13.5" thickBot="1">
      <c r="A41" s="446"/>
      <c r="B41" s="830"/>
      <c r="C41" s="832"/>
      <c r="D41" s="446" t="s">
        <v>259</v>
      </c>
      <c r="E41" s="446"/>
      <c r="F41" s="830"/>
      <c r="G41" s="832"/>
      <c r="H41" s="446" t="s">
        <v>263</v>
      </c>
      <c r="I41" s="446"/>
      <c r="J41" s="830"/>
      <c r="K41" s="831"/>
      <c r="L41" s="831"/>
      <c r="M41" s="831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2"/>
      <c r="AH41" s="446"/>
    </row>
    <row r="42" spans="1:34" ht="12.75">
      <c r="A42" s="446"/>
      <c r="B42" s="446"/>
      <c r="C42" s="446"/>
      <c r="D42" s="446"/>
      <c r="E42" s="446"/>
      <c r="F42" s="446"/>
      <c r="G42" s="446"/>
      <c r="H42" s="446"/>
      <c r="I42" s="446"/>
      <c r="J42" s="446"/>
      <c r="K42" s="451" t="s">
        <v>272</v>
      </c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</row>
    <row r="43" spans="1:34" ht="8.25" customHeight="1">
      <c r="A43" s="446"/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</row>
    <row r="44" spans="1:34" ht="12.75">
      <c r="A44" s="446"/>
      <c r="B44" s="446" t="s">
        <v>273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</row>
    <row r="45" spans="1:34" ht="6" customHeight="1" thickBot="1">
      <c r="A45" s="446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</row>
    <row r="46" spans="1:34" ht="12.75">
      <c r="A46" s="446"/>
      <c r="B46" s="824"/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825"/>
      <c r="AD46" s="825"/>
      <c r="AE46" s="825"/>
      <c r="AF46" s="825"/>
      <c r="AG46" s="826"/>
      <c r="AH46" s="446"/>
    </row>
    <row r="47" spans="1:34" ht="12.75">
      <c r="A47" s="446"/>
      <c r="B47" s="827"/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9"/>
      <c r="AH47" s="446"/>
    </row>
    <row r="48" spans="1:34" ht="12.75">
      <c r="A48" s="446"/>
      <c r="B48" s="827"/>
      <c r="C48" s="828"/>
      <c r="D48" s="828"/>
      <c r="E48" s="828"/>
      <c r="F48" s="828"/>
      <c r="G48" s="828"/>
      <c r="H48" s="828"/>
      <c r="I48" s="828"/>
      <c r="J48" s="828"/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9"/>
      <c r="AH48" s="446"/>
    </row>
    <row r="49" spans="1:34" ht="12.75">
      <c r="A49" s="446"/>
      <c r="B49" s="827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828"/>
      <c r="Y49" s="828"/>
      <c r="Z49" s="828"/>
      <c r="AA49" s="828"/>
      <c r="AB49" s="828"/>
      <c r="AC49" s="828"/>
      <c r="AD49" s="828"/>
      <c r="AE49" s="828"/>
      <c r="AF49" s="828"/>
      <c r="AG49" s="829"/>
      <c r="AH49" s="446"/>
    </row>
    <row r="50" spans="1:34" ht="12.75">
      <c r="A50" s="446"/>
      <c r="B50" s="827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8"/>
      <c r="Y50" s="828"/>
      <c r="Z50" s="828"/>
      <c r="AA50" s="828"/>
      <c r="AB50" s="828"/>
      <c r="AC50" s="828"/>
      <c r="AD50" s="828"/>
      <c r="AE50" s="828"/>
      <c r="AF50" s="828"/>
      <c r="AG50" s="829"/>
      <c r="AH50" s="446"/>
    </row>
    <row r="51" spans="1:34" ht="12.75">
      <c r="A51" s="446"/>
      <c r="B51" s="827"/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828"/>
      <c r="P51" s="828"/>
      <c r="Q51" s="828"/>
      <c r="R51" s="828"/>
      <c r="S51" s="828"/>
      <c r="T51" s="828"/>
      <c r="U51" s="828"/>
      <c r="V51" s="828"/>
      <c r="W51" s="828"/>
      <c r="X51" s="828"/>
      <c r="Y51" s="828"/>
      <c r="Z51" s="828"/>
      <c r="AA51" s="828"/>
      <c r="AB51" s="828"/>
      <c r="AC51" s="828"/>
      <c r="AD51" s="828"/>
      <c r="AE51" s="828"/>
      <c r="AF51" s="828"/>
      <c r="AG51" s="829"/>
      <c r="AH51" s="446"/>
    </row>
    <row r="52" spans="1:34" ht="12.75">
      <c r="A52" s="446"/>
      <c r="B52" s="827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828"/>
      <c r="Y52" s="828"/>
      <c r="Z52" s="828"/>
      <c r="AA52" s="828"/>
      <c r="AB52" s="828"/>
      <c r="AC52" s="828"/>
      <c r="AD52" s="828"/>
      <c r="AE52" s="828"/>
      <c r="AF52" s="828"/>
      <c r="AG52" s="829"/>
      <c r="AH52" s="446"/>
    </row>
    <row r="53" spans="1:34" ht="12.75">
      <c r="A53" s="446"/>
      <c r="B53" s="827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828"/>
      <c r="Y53" s="828"/>
      <c r="Z53" s="828"/>
      <c r="AA53" s="828"/>
      <c r="AB53" s="828"/>
      <c r="AC53" s="828"/>
      <c r="AD53" s="828"/>
      <c r="AE53" s="828"/>
      <c r="AF53" s="828"/>
      <c r="AG53" s="829"/>
      <c r="AH53" s="446"/>
    </row>
    <row r="54" spans="1:34" ht="13.5" thickBot="1">
      <c r="A54" s="446"/>
      <c r="B54" s="830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831"/>
      <c r="AA54" s="831"/>
      <c r="AB54" s="831"/>
      <c r="AC54" s="831"/>
      <c r="AD54" s="831"/>
      <c r="AE54" s="831"/>
      <c r="AF54" s="831"/>
      <c r="AG54" s="832"/>
      <c r="AH54" s="446"/>
    </row>
    <row r="55" spans="1:34" ht="12.75">
      <c r="A55" s="446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46"/>
    </row>
    <row r="56" spans="1:34" ht="12.75">
      <c r="A56" s="446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46"/>
    </row>
    <row r="57" spans="1:34" ht="12.75">
      <c r="A57" s="446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46"/>
    </row>
    <row r="58" spans="1:34" ht="12.75">
      <c r="A58" s="446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46"/>
    </row>
    <row r="59" spans="1:36" ht="15.75">
      <c r="A59" s="446"/>
      <c r="B59" s="693"/>
      <c r="C59" s="694"/>
      <c r="D59" s="446" t="s">
        <v>584</v>
      </c>
      <c r="E59" s="687"/>
      <c r="F59" s="689"/>
      <c r="G59" s="446" t="s">
        <v>584</v>
      </c>
      <c r="H59" s="687"/>
      <c r="I59" s="688"/>
      <c r="J59" s="688"/>
      <c r="K59" s="689"/>
      <c r="L59" s="446"/>
      <c r="M59" s="446"/>
      <c r="N59" s="446"/>
      <c r="O59" s="446"/>
      <c r="P59" s="446"/>
      <c r="Q59" s="687"/>
      <c r="R59" s="688"/>
      <c r="S59" s="688"/>
      <c r="T59" s="688"/>
      <c r="U59" s="688"/>
      <c r="V59" s="689"/>
      <c r="W59" s="690"/>
      <c r="X59" s="691"/>
      <c r="Y59" s="691"/>
      <c r="Z59" s="691"/>
      <c r="AA59" s="691"/>
      <c r="AB59" s="691"/>
      <c r="AC59" s="691"/>
      <c r="AD59" s="691"/>
      <c r="AE59" s="691"/>
      <c r="AF59" s="691"/>
      <c r="AG59" s="691"/>
      <c r="AH59" s="446"/>
      <c r="AI59" s="364"/>
      <c r="AJ59" s="364"/>
    </row>
    <row r="60" spans="1:36" ht="12.75">
      <c r="A60" s="446"/>
      <c r="B60" s="446"/>
      <c r="C60" s="446"/>
      <c r="D60" s="446"/>
      <c r="E60" s="446"/>
      <c r="F60" s="446"/>
      <c r="G60" s="446"/>
      <c r="H60" s="446"/>
      <c r="I60" s="453"/>
      <c r="J60" s="446"/>
      <c r="K60" s="446"/>
      <c r="L60" s="446"/>
      <c r="M60" s="446"/>
      <c r="N60" s="446"/>
      <c r="O60" s="446"/>
      <c r="P60" s="446"/>
      <c r="Q60" s="844" t="s">
        <v>613</v>
      </c>
      <c r="R60" s="844"/>
      <c r="S60" s="844"/>
      <c r="T60" s="844"/>
      <c r="U60" s="844"/>
      <c r="V60" s="844"/>
      <c r="W60" s="446"/>
      <c r="X60" s="446"/>
      <c r="Y60" s="446"/>
      <c r="Z60" s="453" t="s">
        <v>168</v>
      </c>
      <c r="AA60" s="446"/>
      <c r="AB60" s="446"/>
      <c r="AC60" s="446"/>
      <c r="AD60" s="446"/>
      <c r="AE60" s="446"/>
      <c r="AF60" s="446"/>
      <c r="AG60" s="446"/>
      <c r="AH60" s="446"/>
      <c r="AI60" s="364"/>
      <c r="AJ60" s="364"/>
    </row>
    <row r="61" spans="1:36" ht="15.75">
      <c r="A61" s="446"/>
      <c r="B61" s="452" t="s">
        <v>169</v>
      </c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364"/>
      <c r="AJ61" s="364"/>
    </row>
    <row r="62" spans="1:34" ht="12.75">
      <c r="A62" s="446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</row>
  </sheetData>
  <sheetProtection/>
  <mergeCells count="32">
    <mergeCell ref="B59:C59"/>
    <mergeCell ref="E59:F59"/>
    <mergeCell ref="H59:K59"/>
    <mergeCell ref="Q59:V59"/>
    <mergeCell ref="W59:AG59"/>
    <mergeCell ref="Q60:V60"/>
    <mergeCell ref="D7:AC7"/>
    <mergeCell ref="O1:AG2"/>
    <mergeCell ref="B11:AG12"/>
    <mergeCell ref="B18:AG18"/>
    <mergeCell ref="C6:AE6"/>
    <mergeCell ref="B14:C15"/>
    <mergeCell ref="J14:AG15"/>
    <mergeCell ref="F14:G15"/>
    <mergeCell ref="O9:V9"/>
    <mergeCell ref="B24:AG25"/>
    <mergeCell ref="J29:AG29"/>
    <mergeCell ref="F40:G41"/>
    <mergeCell ref="F27:G28"/>
    <mergeCell ref="J20:AG21"/>
    <mergeCell ref="F20:G21"/>
    <mergeCell ref="J27:AG28"/>
    <mergeCell ref="B46:AG54"/>
    <mergeCell ref="J40:AG41"/>
    <mergeCell ref="J34:AG35"/>
    <mergeCell ref="F34:G35"/>
    <mergeCell ref="B20:C21"/>
    <mergeCell ref="B27:C28"/>
    <mergeCell ref="B34:C35"/>
    <mergeCell ref="B40:C41"/>
    <mergeCell ref="B31:AG32"/>
    <mergeCell ref="B38:AG38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H95"/>
  <sheetViews>
    <sheetView zoomScalePageLayoutView="0" workbookViewId="0" topLeftCell="A22">
      <selection activeCell="P33" sqref="P33:S33"/>
    </sheetView>
  </sheetViews>
  <sheetFormatPr defaultColWidth="9.00390625" defaultRowHeight="12.75"/>
  <cols>
    <col min="1" max="12" width="2.25390625" style="0" customWidth="1"/>
    <col min="13" max="13" width="13.875" style="0" customWidth="1"/>
    <col min="14" max="14" width="2.75390625" style="0" customWidth="1"/>
    <col min="15" max="15" width="3.75390625" style="0" customWidth="1"/>
    <col min="16" max="18" width="2.25390625" style="0" customWidth="1"/>
    <col min="19" max="19" width="5.25390625" style="0" customWidth="1"/>
    <col min="20" max="22" width="2.25390625" style="0" customWidth="1"/>
    <col min="23" max="23" width="5.75390625" style="0" customWidth="1"/>
    <col min="24" max="26" width="2.25390625" style="0" customWidth="1"/>
    <col min="27" max="27" width="4.875" style="0" customWidth="1"/>
    <col min="28" max="30" width="2.25390625" style="0" customWidth="1"/>
    <col min="31" max="31" width="5.125" style="0" customWidth="1"/>
    <col min="32" max="39" width="2.25390625" style="0" customWidth="1"/>
    <col min="40" max="40" width="2.375" style="0" customWidth="1"/>
    <col min="41" max="41" width="2.125" style="0" customWidth="1"/>
    <col min="42" max="42" width="2.25390625" style="0" customWidth="1"/>
    <col min="43" max="43" width="2.625" style="0" customWidth="1"/>
    <col min="44" max="44" width="2.375" style="0" customWidth="1"/>
    <col min="45" max="45" width="2.125" style="0" customWidth="1"/>
  </cols>
  <sheetData>
    <row r="1" spans="15:34" ht="12.75" customHeight="1">
      <c r="O1" s="877" t="s">
        <v>384</v>
      </c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14"/>
      <c r="AG1" s="14"/>
      <c r="AH1" s="14"/>
    </row>
    <row r="2" spans="1:34" ht="18">
      <c r="A2" s="878" t="s">
        <v>379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14"/>
      <c r="AG2" s="14"/>
      <c r="AH2" s="14"/>
    </row>
    <row r="3" spans="1:34" ht="18">
      <c r="A3" s="385"/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385"/>
      <c r="AF3" s="14"/>
      <c r="AG3" s="14"/>
      <c r="AH3" s="14"/>
    </row>
    <row r="4" spans="1:34" ht="18">
      <c r="A4" s="385"/>
      <c r="B4" s="882" t="s">
        <v>622</v>
      </c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  <c r="X4" s="882"/>
      <c r="Y4" s="882"/>
      <c r="Z4" s="882"/>
      <c r="AA4" s="882"/>
      <c r="AB4" s="882"/>
      <c r="AC4" s="882"/>
      <c r="AD4" s="882"/>
      <c r="AE4" s="385"/>
      <c r="AF4" s="14"/>
      <c r="AG4" s="14"/>
      <c r="AH4" s="14"/>
    </row>
    <row r="5" spans="1:31" ht="12.75">
      <c r="A5" s="879" t="s">
        <v>381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</row>
    <row r="6" ht="6" customHeight="1"/>
    <row r="7" spans="1:31" ht="12.75">
      <c r="A7" s="17" t="s">
        <v>285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0"/>
      <c r="P7" s="849" t="s">
        <v>340</v>
      </c>
      <c r="Q7" s="850"/>
      <c r="R7" s="850"/>
      <c r="S7" s="850"/>
      <c r="T7" s="849" t="s">
        <v>340</v>
      </c>
      <c r="U7" s="850"/>
      <c r="V7" s="850"/>
      <c r="W7" s="850"/>
      <c r="X7" s="849" t="s">
        <v>340</v>
      </c>
      <c r="Y7" s="850"/>
      <c r="Z7" s="850"/>
      <c r="AA7" s="850"/>
      <c r="AB7" s="849" t="s">
        <v>340</v>
      </c>
      <c r="AC7" s="850"/>
      <c r="AD7" s="850"/>
      <c r="AE7" s="850"/>
    </row>
    <row r="8" spans="1:31" ht="15.75">
      <c r="A8" s="880" t="s">
        <v>382</v>
      </c>
      <c r="B8" s="880"/>
      <c r="C8" s="880"/>
      <c r="D8" s="880"/>
      <c r="E8" s="880"/>
      <c r="F8" s="880"/>
      <c r="G8" s="88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ht="12.75">
      <c r="A9" s="22" t="s">
        <v>286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851" t="s">
        <v>287</v>
      </c>
      <c r="O9" s="846"/>
      <c r="P9" s="846"/>
      <c r="Q9" s="847"/>
      <c r="R9" s="847"/>
      <c r="S9" s="848"/>
      <c r="T9" s="846"/>
      <c r="U9" s="847"/>
      <c r="V9" s="847"/>
      <c r="W9" s="848"/>
      <c r="X9" s="846"/>
      <c r="Y9" s="847"/>
      <c r="Z9" s="847"/>
      <c r="AA9" s="848"/>
      <c r="AB9" s="846"/>
      <c r="AC9" s="847"/>
      <c r="AD9" s="847"/>
      <c r="AE9" s="848"/>
    </row>
    <row r="10" spans="1:31" ht="12.75">
      <c r="A10" s="25" t="s">
        <v>288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851">
        <v>110</v>
      </c>
      <c r="O10" s="851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</row>
    <row r="11" spans="1:31" ht="12.75">
      <c r="A11" s="25" t="s">
        <v>289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851">
        <v>120</v>
      </c>
      <c r="O11" s="851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</row>
    <row r="12" spans="1:31" ht="12.75">
      <c r="A12" s="25" t="s">
        <v>290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851">
        <v>130</v>
      </c>
      <c r="O12" s="851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</row>
    <row r="13" spans="1:31" ht="12.75">
      <c r="A13" s="25" t="s">
        <v>291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851">
        <v>135</v>
      </c>
      <c r="O13" s="851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</row>
    <row r="14" spans="1:31" ht="12.75">
      <c r="A14" s="25" t="s">
        <v>292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851">
        <v>140</v>
      </c>
      <c r="O14" s="851"/>
      <c r="P14" s="845"/>
      <c r="Q14" s="845"/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845"/>
      <c r="AD14" s="845"/>
      <c r="AE14" s="845"/>
    </row>
    <row r="15" spans="1:31" ht="12.75">
      <c r="A15" s="25" t="s">
        <v>293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51">
        <v>145</v>
      </c>
      <c r="O15" s="851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</row>
    <row r="16" spans="1:31" ht="12.75">
      <c r="A16" s="25" t="s">
        <v>294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851">
        <v>150</v>
      </c>
      <c r="O16" s="851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</row>
    <row r="17" spans="1:31" ht="12.75">
      <c r="A17" s="22" t="s">
        <v>295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853">
        <v>190</v>
      </c>
      <c r="O17" s="853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4"/>
    </row>
    <row r="18" spans="1:31" ht="12.75">
      <c r="A18" s="25" t="s">
        <v>296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51">
        <v>210</v>
      </c>
      <c r="O18" s="851"/>
      <c r="P18" s="845"/>
      <c r="Q18" s="845"/>
      <c r="R18" s="845"/>
      <c r="S18" s="845"/>
      <c r="T18" s="845"/>
      <c r="U18" s="845"/>
      <c r="V18" s="845"/>
      <c r="W18" s="845"/>
      <c r="X18" s="855"/>
      <c r="Y18" s="856"/>
      <c r="Z18" s="856"/>
      <c r="AA18" s="857"/>
      <c r="AB18" s="855"/>
      <c r="AC18" s="856"/>
      <c r="AD18" s="856"/>
      <c r="AE18" s="857"/>
    </row>
    <row r="19" spans="1:31" ht="12.75">
      <c r="A19" s="26" t="s">
        <v>297</v>
      </c>
      <c r="B19" s="27"/>
      <c r="C19" s="28"/>
      <c r="D19" s="28"/>
      <c r="E19" s="28"/>
      <c r="F19" s="28"/>
      <c r="G19" s="28"/>
      <c r="H19" s="28"/>
      <c r="I19" s="23"/>
      <c r="J19" s="23"/>
      <c r="K19" s="23"/>
      <c r="L19" s="23"/>
      <c r="M19" s="24"/>
      <c r="N19" s="851">
        <v>211</v>
      </c>
      <c r="O19" s="851"/>
      <c r="P19" s="845"/>
      <c r="Q19" s="845"/>
      <c r="R19" s="845"/>
      <c r="S19" s="845"/>
      <c r="T19" s="845"/>
      <c r="U19" s="845"/>
      <c r="V19" s="845"/>
      <c r="W19" s="845"/>
      <c r="X19" s="855"/>
      <c r="Y19" s="856"/>
      <c r="Z19" s="856"/>
      <c r="AA19" s="857"/>
      <c r="AB19" s="855"/>
      <c r="AC19" s="856"/>
      <c r="AD19" s="856"/>
      <c r="AE19" s="857"/>
    </row>
    <row r="20" spans="1:31" ht="12.75">
      <c r="A20" s="29"/>
      <c r="B20" s="27" t="s">
        <v>298</v>
      </c>
      <c r="C20" s="28"/>
      <c r="D20" s="28"/>
      <c r="E20" s="28"/>
      <c r="F20" s="28"/>
      <c r="G20" s="28"/>
      <c r="H20" s="28"/>
      <c r="I20" s="23"/>
      <c r="J20" s="23"/>
      <c r="K20" s="23"/>
      <c r="L20" s="23"/>
      <c r="M20" s="24"/>
      <c r="N20" s="851">
        <v>212</v>
      </c>
      <c r="O20" s="851"/>
      <c r="P20" s="845"/>
      <c r="Q20" s="845"/>
      <c r="R20" s="845"/>
      <c r="S20" s="845"/>
      <c r="T20" s="845"/>
      <c r="U20" s="845"/>
      <c r="V20" s="845"/>
      <c r="W20" s="845"/>
      <c r="X20" s="855"/>
      <c r="Y20" s="856"/>
      <c r="Z20" s="856"/>
      <c r="AA20" s="857"/>
      <c r="AB20" s="855"/>
      <c r="AC20" s="856"/>
      <c r="AD20" s="856"/>
      <c r="AE20" s="857"/>
    </row>
    <row r="21" spans="1:31" ht="12.75">
      <c r="A21" s="29"/>
      <c r="B21" s="27" t="s">
        <v>299</v>
      </c>
      <c r="C21" s="28"/>
      <c r="D21" s="28"/>
      <c r="E21" s="28"/>
      <c r="F21" s="28"/>
      <c r="G21" s="28"/>
      <c r="H21" s="28"/>
      <c r="I21" s="23"/>
      <c r="J21" s="23"/>
      <c r="K21" s="23"/>
      <c r="L21" s="23"/>
      <c r="M21" s="24"/>
      <c r="N21" s="851">
        <v>213</v>
      </c>
      <c r="O21" s="851"/>
      <c r="P21" s="845"/>
      <c r="Q21" s="845"/>
      <c r="R21" s="845"/>
      <c r="S21" s="845"/>
      <c r="T21" s="845"/>
      <c r="U21" s="845"/>
      <c r="V21" s="845"/>
      <c r="W21" s="845"/>
      <c r="X21" s="855"/>
      <c r="Y21" s="856"/>
      <c r="Z21" s="856"/>
      <c r="AA21" s="857"/>
      <c r="AB21" s="855"/>
      <c r="AC21" s="856"/>
      <c r="AD21" s="856"/>
      <c r="AE21" s="857"/>
    </row>
    <row r="22" spans="1:31" ht="12.75">
      <c r="A22" s="29"/>
      <c r="B22" s="27" t="s">
        <v>300</v>
      </c>
      <c r="C22" s="28"/>
      <c r="D22" s="28"/>
      <c r="E22" s="28"/>
      <c r="F22" s="28"/>
      <c r="G22" s="28"/>
      <c r="H22" s="28"/>
      <c r="I22" s="23"/>
      <c r="J22" s="23"/>
      <c r="K22" s="23"/>
      <c r="L22" s="23"/>
      <c r="M22" s="24"/>
      <c r="N22" s="851">
        <v>214</v>
      </c>
      <c r="O22" s="851"/>
      <c r="P22" s="845"/>
      <c r="Q22" s="845"/>
      <c r="R22" s="845"/>
      <c r="S22" s="845"/>
      <c r="T22" s="845"/>
      <c r="U22" s="845"/>
      <c r="V22" s="845"/>
      <c r="W22" s="845"/>
      <c r="X22" s="855"/>
      <c r="Y22" s="856"/>
      <c r="Z22" s="856"/>
      <c r="AA22" s="857"/>
      <c r="AB22" s="855"/>
      <c r="AC22" s="856"/>
      <c r="AD22" s="856"/>
      <c r="AE22" s="857"/>
    </row>
    <row r="23" spans="1:31" ht="12.75">
      <c r="A23" s="29"/>
      <c r="B23" s="27" t="s">
        <v>301</v>
      </c>
      <c r="C23" s="28"/>
      <c r="D23" s="28"/>
      <c r="E23" s="28"/>
      <c r="F23" s="28"/>
      <c r="G23" s="28"/>
      <c r="H23" s="28"/>
      <c r="I23" s="23"/>
      <c r="J23" s="23"/>
      <c r="K23" s="23"/>
      <c r="L23" s="23"/>
      <c r="M23" s="24"/>
      <c r="N23" s="851">
        <v>215</v>
      </c>
      <c r="O23" s="851"/>
      <c r="P23" s="845"/>
      <c r="Q23" s="845"/>
      <c r="R23" s="845"/>
      <c r="S23" s="845"/>
      <c r="T23" s="845"/>
      <c r="U23" s="845"/>
      <c r="V23" s="845"/>
      <c r="W23" s="845"/>
      <c r="X23" s="855"/>
      <c r="Y23" s="856"/>
      <c r="Z23" s="856"/>
      <c r="AA23" s="857"/>
      <c r="AB23" s="855"/>
      <c r="AC23" s="856"/>
      <c r="AD23" s="856"/>
      <c r="AE23" s="857"/>
    </row>
    <row r="24" spans="1:31" ht="12.75">
      <c r="A24" s="29"/>
      <c r="B24" s="27" t="s">
        <v>302</v>
      </c>
      <c r="C24" s="28"/>
      <c r="D24" s="28"/>
      <c r="E24" s="28"/>
      <c r="F24" s="28"/>
      <c r="G24" s="28"/>
      <c r="H24" s="28"/>
      <c r="I24" s="23"/>
      <c r="J24" s="23"/>
      <c r="K24" s="23"/>
      <c r="L24" s="23"/>
      <c r="M24" s="24"/>
      <c r="N24" s="851">
        <v>216</v>
      </c>
      <c r="O24" s="851"/>
      <c r="P24" s="845"/>
      <c r="Q24" s="845"/>
      <c r="R24" s="845"/>
      <c r="S24" s="845"/>
      <c r="T24" s="845"/>
      <c r="U24" s="845"/>
      <c r="V24" s="845"/>
      <c r="W24" s="845"/>
      <c r="X24" s="855"/>
      <c r="Y24" s="856"/>
      <c r="Z24" s="856"/>
      <c r="AA24" s="857"/>
      <c r="AB24" s="855"/>
      <c r="AC24" s="856"/>
      <c r="AD24" s="856"/>
      <c r="AE24" s="857"/>
    </row>
    <row r="25" spans="1:31" ht="12.75">
      <c r="A25" s="29"/>
      <c r="B25" s="27" t="s">
        <v>303</v>
      </c>
      <c r="C25" s="28"/>
      <c r="D25" s="28"/>
      <c r="E25" s="28"/>
      <c r="F25" s="28"/>
      <c r="G25" s="28"/>
      <c r="H25" s="28"/>
      <c r="I25" s="23"/>
      <c r="J25" s="23"/>
      <c r="K25" s="23"/>
      <c r="L25" s="23"/>
      <c r="M25" s="24"/>
      <c r="N25" s="851">
        <v>217</v>
      </c>
      <c r="O25" s="851"/>
      <c r="P25" s="845"/>
      <c r="Q25" s="845"/>
      <c r="R25" s="845"/>
      <c r="S25" s="845"/>
      <c r="T25" s="845"/>
      <c r="U25" s="845"/>
      <c r="V25" s="845"/>
      <c r="W25" s="845"/>
      <c r="X25" s="855"/>
      <c r="Y25" s="856"/>
      <c r="Z25" s="856"/>
      <c r="AA25" s="857"/>
      <c r="AB25" s="855"/>
      <c r="AC25" s="856"/>
      <c r="AD25" s="856"/>
      <c r="AE25" s="857"/>
    </row>
    <row r="26" spans="1:31" ht="12.75">
      <c r="A26" s="25" t="s">
        <v>304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851">
        <v>220</v>
      </c>
      <c r="O26" s="851"/>
      <c r="P26" s="845"/>
      <c r="Q26" s="845"/>
      <c r="R26" s="845"/>
      <c r="S26" s="845"/>
      <c r="T26" s="845"/>
      <c r="U26" s="845"/>
      <c r="V26" s="845"/>
      <c r="W26" s="845"/>
      <c r="X26" s="855"/>
      <c r="Y26" s="856"/>
      <c r="Z26" s="856"/>
      <c r="AA26" s="857"/>
      <c r="AB26" s="855"/>
      <c r="AC26" s="856"/>
      <c r="AD26" s="856"/>
      <c r="AE26" s="857"/>
    </row>
    <row r="27" spans="1:31" ht="12.75">
      <c r="A27" s="25" t="s">
        <v>305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851">
        <v>230</v>
      </c>
      <c r="O27" s="851"/>
      <c r="P27" s="845"/>
      <c r="Q27" s="845"/>
      <c r="R27" s="845"/>
      <c r="S27" s="845"/>
      <c r="T27" s="845"/>
      <c r="U27" s="845"/>
      <c r="V27" s="845"/>
      <c r="W27" s="845"/>
      <c r="X27" s="855"/>
      <c r="Y27" s="856"/>
      <c r="Z27" s="856"/>
      <c r="AA27" s="857"/>
      <c r="AB27" s="855"/>
      <c r="AC27" s="856"/>
      <c r="AD27" s="856"/>
      <c r="AE27" s="857"/>
    </row>
    <row r="28" spans="1:31" ht="12.75">
      <c r="A28" s="25" t="s">
        <v>306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851">
        <v>240</v>
      </c>
      <c r="O28" s="851"/>
      <c r="P28" s="845"/>
      <c r="Q28" s="845"/>
      <c r="R28" s="845"/>
      <c r="S28" s="845"/>
      <c r="T28" s="845"/>
      <c r="U28" s="845"/>
      <c r="V28" s="845"/>
      <c r="W28" s="845"/>
      <c r="X28" s="855"/>
      <c r="Y28" s="856"/>
      <c r="Z28" s="856"/>
      <c r="AA28" s="857"/>
      <c r="AB28" s="855"/>
      <c r="AC28" s="856"/>
      <c r="AD28" s="856"/>
      <c r="AE28" s="857"/>
    </row>
    <row r="29" spans="1:31" ht="12.75">
      <c r="A29" s="25" t="s">
        <v>307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851">
        <v>250</v>
      </c>
      <c r="O29" s="851"/>
      <c r="P29" s="845"/>
      <c r="Q29" s="845"/>
      <c r="R29" s="845"/>
      <c r="S29" s="845"/>
      <c r="T29" s="845"/>
      <c r="U29" s="845"/>
      <c r="V29" s="845"/>
      <c r="W29" s="845"/>
      <c r="X29" s="855"/>
      <c r="Y29" s="856"/>
      <c r="Z29" s="856"/>
      <c r="AA29" s="857"/>
      <c r="AB29" s="855"/>
      <c r="AC29" s="856"/>
      <c r="AD29" s="856"/>
      <c r="AE29" s="857"/>
    </row>
    <row r="30" spans="1:31" ht="12.75">
      <c r="A30" s="25" t="s">
        <v>308</v>
      </c>
      <c r="B30" s="3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851">
        <v>260</v>
      </c>
      <c r="O30" s="851"/>
      <c r="P30" s="845"/>
      <c r="Q30" s="845"/>
      <c r="R30" s="845"/>
      <c r="S30" s="845"/>
      <c r="T30" s="845"/>
      <c r="U30" s="845"/>
      <c r="V30" s="845"/>
      <c r="W30" s="845"/>
      <c r="X30" s="855"/>
      <c r="Y30" s="856"/>
      <c r="Z30" s="856"/>
      <c r="AA30" s="857"/>
      <c r="AB30" s="855"/>
      <c r="AC30" s="856"/>
      <c r="AD30" s="856"/>
      <c r="AE30" s="857"/>
    </row>
    <row r="31" spans="1:31" ht="12.75">
      <c r="A31" s="25" t="s">
        <v>309</v>
      </c>
      <c r="B31" s="3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851">
        <v>270</v>
      </c>
      <c r="O31" s="851"/>
      <c r="P31" s="845"/>
      <c r="Q31" s="845"/>
      <c r="R31" s="845"/>
      <c r="S31" s="845"/>
      <c r="T31" s="845"/>
      <c r="U31" s="845"/>
      <c r="V31" s="845"/>
      <c r="W31" s="845"/>
      <c r="X31" s="855"/>
      <c r="Y31" s="856"/>
      <c r="Z31" s="856"/>
      <c r="AA31" s="857"/>
      <c r="AB31" s="855"/>
      <c r="AC31" s="856"/>
      <c r="AD31" s="856"/>
      <c r="AE31" s="857"/>
    </row>
    <row r="32" spans="1:31" ht="12.75">
      <c r="A32" s="22" t="s">
        <v>310</v>
      </c>
      <c r="B32" s="3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853">
        <v>290</v>
      </c>
      <c r="O32" s="853"/>
      <c r="P32" s="854"/>
      <c r="Q32" s="854"/>
      <c r="R32" s="854"/>
      <c r="S32" s="854"/>
      <c r="T32" s="854"/>
      <c r="U32" s="854"/>
      <c r="V32" s="854"/>
      <c r="W32" s="854"/>
      <c r="X32" s="858"/>
      <c r="Y32" s="859"/>
      <c r="Z32" s="859"/>
      <c r="AA32" s="860"/>
      <c r="AB32" s="858"/>
      <c r="AC32" s="859"/>
      <c r="AD32" s="859"/>
      <c r="AE32" s="860"/>
    </row>
    <row r="33" spans="1:31" ht="12.75">
      <c r="A33" s="17" t="s">
        <v>311</v>
      </c>
      <c r="B33" s="3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865">
        <v>300</v>
      </c>
      <c r="O33" s="865"/>
      <c r="P33" s="864"/>
      <c r="Q33" s="864"/>
      <c r="R33" s="864"/>
      <c r="S33" s="864"/>
      <c r="T33" s="864"/>
      <c r="U33" s="864"/>
      <c r="V33" s="864"/>
      <c r="W33" s="864"/>
      <c r="X33" s="861"/>
      <c r="Y33" s="862"/>
      <c r="Z33" s="862"/>
      <c r="AA33" s="863"/>
      <c r="AB33" s="861"/>
      <c r="AC33" s="862"/>
      <c r="AD33" s="862"/>
      <c r="AE33" s="863"/>
    </row>
    <row r="34" spans="1:31" ht="15.75">
      <c r="A34" s="883" t="s">
        <v>383</v>
      </c>
      <c r="B34" s="880"/>
      <c r="C34" s="880"/>
      <c r="D34" s="880"/>
      <c r="E34" s="880"/>
      <c r="F34" s="880"/>
      <c r="G34" s="880"/>
      <c r="H34" s="23"/>
      <c r="I34" s="23"/>
      <c r="J34" s="23"/>
      <c r="K34" s="23"/>
      <c r="L34" s="23"/>
      <c r="M34" s="23"/>
      <c r="N34" s="23"/>
      <c r="O34" s="23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ht="12.75">
      <c r="A35" s="25" t="s">
        <v>312</v>
      </c>
      <c r="B35" s="3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851">
        <v>410</v>
      </c>
      <c r="O35" s="851"/>
      <c r="P35" s="845"/>
      <c r="Q35" s="845"/>
      <c r="R35" s="845"/>
      <c r="S35" s="845"/>
      <c r="T35" s="845"/>
      <c r="U35" s="845"/>
      <c r="V35" s="845"/>
      <c r="W35" s="845"/>
      <c r="X35" s="845"/>
      <c r="Y35" s="845"/>
      <c r="Z35" s="845"/>
      <c r="AA35" s="845"/>
      <c r="AB35" s="845"/>
      <c r="AC35" s="845"/>
      <c r="AD35" s="845"/>
      <c r="AE35" s="845"/>
    </row>
    <row r="36" spans="1:31" ht="12.75">
      <c r="A36" s="25" t="s">
        <v>313</v>
      </c>
      <c r="B36" s="3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851">
        <v>411</v>
      </c>
      <c r="O36" s="851"/>
      <c r="P36" s="845"/>
      <c r="Q36" s="845"/>
      <c r="R36" s="845"/>
      <c r="S36" s="845"/>
      <c r="T36" s="845"/>
      <c r="U36" s="845"/>
      <c r="V36" s="845"/>
      <c r="W36" s="845"/>
      <c r="X36" s="845"/>
      <c r="Y36" s="845"/>
      <c r="Z36" s="845"/>
      <c r="AA36" s="845"/>
      <c r="AB36" s="845"/>
      <c r="AC36" s="845"/>
      <c r="AD36" s="845"/>
      <c r="AE36" s="845"/>
    </row>
    <row r="37" spans="1:31" ht="12.75">
      <c r="A37" s="25" t="s">
        <v>314</v>
      </c>
      <c r="B37" s="3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851">
        <v>420</v>
      </c>
      <c r="O37" s="851"/>
      <c r="P37" s="845"/>
      <c r="Q37" s="845"/>
      <c r="R37" s="845"/>
      <c r="S37" s="845"/>
      <c r="T37" s="845"/>
      <c r="U37" s="845"/>
      <c r="V37" s="845"/>
      <c r="W37" s="845"/>
      <c r="X37" s="845"/>
      <c r="Y37" s="845"/>
      <c r="Z37" s="845"/>
      <c r="AA37" s="845"/>
      <c r="AB37" s="845"/>
      <c r="AC37" s="845"/>
      <c r="AD37" s="845"/>
      <c r="AE37" s="845"/>
    </row>
    <row r="38" spans="1:31" ht="12.75">
      <c r="A38" s="25" t="s">
        <v>315</v>
      </c>
      <c r="B38" s="3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851">
        <v>430</v>
      </c>
      <c r="O38" s="851"/>
      <c r="P38" s="845"/>
      <c r="Q38" s="845"/>
      <c r="R38" s="845"/>
      <c r="S38" s="845"/>
      <c r="T38" s="845"/>
      <c r="U38" s="845"/>
      <c r="V38" s="845"/>
      <c r="W38" s="845"/>
      <c r="X38" s="845"/>
      <c r="Y38" s="845"/>
      <c r="Z38" s="845"/>
      <c r="AA38" s="845"/>
      <c r="AB38" s="845"/>
      <c r="AC38" s="845"/>
      <c r="AD38" s="845"/>
      <c r="AE38" s="845"/>
    </row>
    <row r="39" spans="1:31" ht="12.75">
      <c r="A39" s="25" t="s">
        <v>316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851">
        <v>450</v>
      </c>
      <c r="O39" s="851"/>
      <c r="P39" s="845"/>
      <c r="Q39" s="845"/>
      <c r="R39" s="845"/>
      <c r="S39" s="845"/>
      <c r="T39" s="845"/>
      <c r="U39" s="845"/>
      <c r="V39" s="845"/>
      <c r="W39" s="845"/>
      <c r="X39" s="845"/>
      <c r="Y39" s="845"/>
      <c r="Z39" s="845"/>
      <c r="AA39" s="845"/>
      <c r="AB39" s="845"/>
      <c r="AC39" s="845"/>
      <c r="AD39" s="845"/>
      <c r="AE39" s="845"/>
    </row>
    <row r="40" spans="1:31" ht="12.75">
      <c r="A40" s="25" t="s">
        <v>317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851">
        <v>470</v>
      </c>
      <c r="O40" s="851"/>
      <c r="P40" s="845"/>
      <c r="Q40" s="845"/>
      <c r="R40" s="845"/>
      <c r="S40" s="845"/>
      <c r="T40" s="845"/>
      <c r="U40" s="845"/>
      <c r="V40" s="845"/>
      <c r="W40" s="845"/>
      <c r="X40" s="845"/>
      <c r="Y40" s="845"/>
      <c r="Z40" s="845"/>
      <c r="AA40" s="845"/>
      <c r="AB40" s="845"/>
      <c r="AC40" s="845"/>
      <c r="AD40" s="845"/>
      <c r="AE40" s="845"/>
    </row>
    <row r="41" spans="1:31" ht="12.75">
      <c r="A41" s="22" t="s">
        <v>318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853">
        <v>490</v>
      </c>
      <c r="O41" s="853"/>
      <c r="P41" s="854"/>
      <c r="Q41" s="854"/>
      <c r="R41" s="854"/>
      <c r="S41" s="854"/>
      <c r="T41" s="854"/>
      <c r="U41" s="854"/>
      <c r="V41" s="854"/>
      <c r="W41" s="854"/>
      <c r="X41" s="854"/>
      <c r="Y41" s="854"/>
      <c r="Z41" s="854"/>
      <c r="AA41" s="854"/>
      <c r="AB41" s="854"/>
      <c r="AC41" s="854"/>
      <c r="AD41" s="854"/>
      <c r="AE41" s="854"/>
    </row>
    <row r="42" spans="1:31" ht="12.75">
      <c r="A42" s="25" t="s">
        <v>319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851">
        <v>510</v>
      </c>
      <c r="O42" s="851"/>
      <c r="P42" s="845"/>
      <c r="Q42" s="845"/>
      <c r="R42" s="845"/>
      <c r="S42" s="845"/>
      <c r="T42" s="845"/>
      <c r="U42" s="845"/>
      <c r="V42" s="845"/>
      <c r="W42" s="845"/>
      <c r="X42" s="845"/>
      <c r="Y42" s="845"/>
      <c r="Z42" s="845"/>
      <c r="AA42" s="845"/>
      <c r="AB42" s="845"/>
      <c r="AC42" s="845"/>
      <c r="AD42" s="845"/>
      <c r="AE42" s="845"/>
    </row>
    <row r="43" spans="1:31" ht="12.75">
      <c r="A43" s="33" t="s">
        <v>320</v>
      </c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851">
        <v>511</v>
      </c>
      <c r="O43" s="851"/>
      <c r="P43" s="845"/>
      <c r="Q43" s="845"/>
      <c r="R43" s="845"/>
      <c r="S43" s="845"/>
      <c r="T43" s="845"/>
      <c r="U43" s="845"/>
      <c r="V43" s="845"/>
      <c r="W43" s="845"/>
      <c r="X43" s="845"/>
      <c r="Y43" s="845"/>
      <c r="Z43" s="845"/>
      <c r="AA43" s="845"/>
      <c r="AB43" s="845"/>
      <c r="AC43" s="845"/>
      <c r="AD43" s="845"/>
      <c r="AE43" s="845"/>
    </row>
    <row r="44" spans="1:31" ht="12.75">
      <c r="A44" s="37"/>
      <c r="B44" s="38" t="s">
        <v>321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  <c r="N44" s="851"/>
      <c r="O44" s="851"/>
      <c r="P44" s="845"/>
      <c r="Q44" s="845"/>
      <c r="R44" s="845"/>
      <c r="S44" s="845"/>
      <c r="T44" s="845"/>
      <c r="U44" s="845"/>
      <c r="V44" s="845"/>
      <c r="W44" s="845"/>
      <c r="X44" s="845"/>
      <c r="Y44" s="845"/>
      <c r="Z44" s="845"/>
      <c r="AA44" s="845"/>
      <c r="AB44" s="845"/>
      <c r="AC44" s="845"/>
      <c r="AD44" s="845"/>
      <c r="AE44" s="845"/>
    </row>
    <row r="45" spans="1:31" ht="12.75">
      <c r="A45" s="33"/>
      <c r="B45" s="34" t="s">
        <v>322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851">
        <v>512</v>
      </c>
      <c r="O45" s="851"/>
      <c r="P45" s="845"/>
      <c r="Q45" s="845"/>
      <c r="R45" s="845"/>
      <c r="S45" s="845"/>
      <c r="T45" s="845"/>
      <c r="U45" s="845"/>
      <c r="V45" s="845"/>
      <c r="W45" s="845"/>
      <c r="X45" s="845"/>
      <c r="Y45" s="845"/>
      <c r="Z45" s="845"/>
      <c r="AA45" s="845"/>
      <c r="AB45" s="845"/>
      <c r="AC45" s="845"/>
      <c r="AD45" s="845"/>
      <c r="AE45" s="845"/>
    </row>
    <row r="46" spans="1:31" ht="12.75">
      <c r="A46" s="37"/>
      <c r="B46" s="38" t="s">
        <v>323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851"/>
      <c r="O46" s="851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</row>
    <row r="47" spans="1:31" ht="12.75">
      <c r="A47" s="25" t="s">
        <v>324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851">
        <v>515</v>
      </c>
      <c r="O47" s="851"/>
      <c r="P47" s="845"/>
      <c r="Q47" s="845"/>
      <c r="R47" s="845"/>
      <c r="S47" s="845"/>
      <c r="T47" s="845"/>
      <c r="U47" s="845"/>
      <c r="V47" s="845"/>
      <c r="W47" s="845"/>
      <c r="X47" s="845"/>
      <c r="Y47" s="845"/>
      <c r="Z47" s="845"/>
      <c r="AA47" s="845"/>
      <c r="AB47" s="845"/>
      <c r="AC47" s="845"/>
      <c r="AD47" s="845"/>
      <c r="AE47" s="845"/>
    </row>
    <row r="48" spans="1:31" ht="12.75">
      <c r="A48" s="25" t="s">
        <v>325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851">
        <v>520</v>
      </c>
      <c r="O48" s="851"/>
      <c r="P48" s="845"/>
      <c r="Q48" s="845"/>
      <c r="R48" s="845"/>
      <c r="S48" s="845"/>
      <c r="T48" s="845"/>
      <c r="U48" s="845"/>
      <c r="V48" s="845"/>
      <c r="W48" s="845"/>
      <c r="X48" s="845"/>
      <c r="Y48" s="845"/>
      <c r="Z48" s="845"/>
      <c r="AA48" s="845"/>
      <c r="AB48" s="845"/>
      <c r="AC48" s="845"/>
      <c r="AD48" s="845"/>
      <c r="AE48" s="845"/>
    </row>
    <row r="49" spans="1:31" ht="12.75">
      <c r="A49" s="22" t="s">
        <v>326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853">
        <v>590</v>
      </c>
      <c r="O49" s="853"/>
      <c r="P49" s="854"/>
      <c r="Q49" s="854"/>
      <c r="R49" s="854"/>
      <c r="S49" s="854"/>
      <c r="T49" s="854"/>
      <c r="U49" s="854"/>
      <c r="V49" s="854"/>
      <c r="W49" s="854"/>
      <c r="X49" s="854"/>
      <c r="Y49" s="854"/>
      <c r="Z49" s="854"/>
      <c r="AA49" s="854"/>
      <c r="AB49" s="854"/>
      <c r="AC49" s="854"/>
      <c r="AD49" s="854"/>
      <c r="AE49" s="854"/>
    </row>
    <row r="50" spans="1:31" ht="12.75">
      <c r="A50" s="25" t="s">
        <v>319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851">
        <v>610</v>
      </c>
      <c r="O50" s="851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5"/>
      <c r="AA50" s="845"/>
      <c r="AB50" s="845"/>
      <c r="AC50" s="845"/>
      <c r="AD50" s="845"/>
      <c r="AE50" s="845"/>
    </row>
    <row r="51" spans="1:31" ht="12.75">
      <c r="A51" s="33" t="s">
        <v>320</v>
      </c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/>
      <c r="N51" s="851">
        <v>611</v>
      </c>
      <c r="O51" s="851"/>
      <c r="P51" s="845"/>
      <c r="Q51" s="845"/>
      <c r="R51" s="845"/>
      <c r="S51" s="845"/>
      <c r="T51" s="845"/>
      <c r="U51" s="845"/>
      <c r="V51" s="845"/>
      <c r="W51" s="845"/>
      <c r="X51" s="845"/>
      <c r="Y51" s="845"/>
      <c r="Z51" s="845"/>
      <c r="AA51" s="845"/>
      <c r="AB51" s="845"/>
      <c r="AC51" s="845"/>
      <c r="AD51" s="845"/>
      <c r="AE51" s="845"/>
    </row>
    <row r="52" spans="1:31" ht="12.75">
      <c r="A52" s="37"/>
      <c r="B52" s="38" t="s">
        <v>327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851"/>
      <c r="O52" s="851"/>
      <c r="P52" s="845"/>
      <c r="Q52" s="845"/>
      <c r="R52" s="845"/>
      <c r="S52" s="845"/>
      <c r="T52" s="845"/>
      <c r="U52" s="845"/>
      <c r="V52" s="845"/>
      <c r="W52" s="845"/>
      <c r="X52" s="845"/>
      <c r="Y52" s="845"/>
      <c r="Z52" s="845"/>
      <c r="AA52" s="845"/>
      <c r="AB52" s="845"/>
      <c r="AC52" s="845"/>
      <c r="AD52" s="845"/>
      <c r="AE52" s="845"/>
    </row>
    <row r="53" spans="1:31" ht="12.75">
      <c r="A53" s="33"/>
      <c r="B53" s="34" t="s">
        <v>328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851">
        <v>612</v>
      </c>
      <c r="O53" s="851"/>
      <c r="P53" s="845"/>
      <c r="Q53" s="845"/>
      <c r="R53" s="845"/>
      <c r="S53" s="845"/>
      <c r="T53" s="845"/>
      <c r="U53" s="845"/>
      <c r="V53" s="845"/>
      <c r="W53" s="845"/>
      <c r="X53" s="845"/>
      <c r="Y53" s="845"/>
      <c r="Z53" s="845"/>
      <c r="AA53" s="845"/>
      <c r="AB53" s="845"/>
      <c r="AC53" s="845"/>
      <c r="AD53" s="845"/>
      <c r="AE53" s="845"/>
    </row>
    <row r="54" spans="1:31" ht="12.75">
      <c r="A54" s="37"/>
      <c r="B54" s="38" t="s">
        <v>329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851"/>
      <c r="O54" s="851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845"/>
      <c r="AC54" s="845"/>
      <c r="AD54" s="845"/>
      <c r="AE54" s="845"/>
    </row>
    <row r="55" spans="1:31" ht="12.75">
      <c r="A55" s="25" t="s">
        <v>330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851">
        <v>620</v>
      </c>
      <c r="O55" s="851"/>
      <c r="P55" s="845"/>
      <c r="Q55" s="845"/>
      <c r="R55" s="845"/>
      <c r="S55" s="845"/>
      <c r="T55" s="845"/>
      <c r="U55" s="845"/>
      <c r="V55" s="845"/>
      <c r="W55" s="845"/>
      <c r="X55" s="845"/>
      <c r="Y55" s="845"/>
      <c r="Z55" s="845"/>
      <c r="AA55" s="845"/>
      <c r="AB55" s="845"/>
      <c r="AC55" s="845"/>
      <c r="AD55" s="845"/>
      <c r="AE55" s="845"/>
    </row>
    <row r="56" spans="1:31" ht="12.75">
      <c r="A56" s="26" t="s">
        <v>331</v>
      </c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851">
        <v>621</v>
      </c>
      <c r="O56" s="851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</row>
    <row r="57" spans="1:31" ht="12.75">
      <c r="A57" s="26"/>
      <c r="B57" s="27" t="s">
        <v>332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851">
        <v>622</v>
      </c>
      <c r="O57" s="851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</row>
    <row r="58" spans="1:31" ht="12.75">
      <c r="A58" s="26"/>
      <c r="B58" s="27" t="s">
        <v>333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851">
        <v>623</v>
      </c>
      <c r="O58" s="851"/>
      <c r="P58" s="845"/>
      <c r="Q58" s="845"/>
      <c r="R58" s="845"/>
      <c r="S58" s="845"/>
      <c r="T58" s="845"/>
      <c r="U58" s="845"/>
      <c r="V58" s="845"/>
      <c r="W58" s="845"/>
      <c r="X58" s="845"/>
      <c r="Y58" s="845"/>
      <c r="Z58" s="845"/>
      <c r="AA58" s="845"/>
      <c r="AB58" s="845"/>
      <c r="AC58" s="845"/>
      <c r="AD58" s="845"/>
      <c r="AE58" s="845"/>
    </row>
    <row r="59" spans="1:31" ht="12.75">
      <c r="A59" s="26"/>
      <c r="B59" s="27" t="s">
        <v>334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851">
        <v>624</v>
      </c>
      <c r="O59" s="851"/>
      <c r="P59" s="845"/>
      <c r="Q59" s="845"/>
      <c r="R59" s="845"/>
      <c r="S59" s="845"/>
      <c r="T59" s="845"/>
      <c r="U59" s="845"/>
      <c r="V59" s="845"/>
      <c r="W59" s="845"/>
      <c r="X59" s="845"/>
      <c r="Y59" s="845"/>
      <c r="Z59" s="845"/>
      <c r="AA59" s="845"/>
      <c r="AB59" s="845"/>
      <c r="AC59" s="845"/>
      <c r="AD59" s="845"/>
      <c r="AE59" s="845"/>
    </row>
    <row r="60" spans="1:31" ht="12.75">
      <c r="A60" s="26"/>
      <c r="B60" s="27" t="s">
        <v>335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  <c r="N60" s="851">
        <v>625</v>
      </c>
      <c r="O60" s="851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</row>
    <row r="61" spans="1:31" ht="12.75">
      <c r="A61" s="41" t="s">
        <v>380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851">
        <v>630</v>
      </c>
      <c r="O61" s="851"/>
      <c r="P61" s="845"/>
      <c r="Q61" s="845"/>
      <c r="R61" s="845"/>
      <c r="S61" s="845"/>
      <c r="T61" s="845"/>
      <c r="U61" s="845"/>
      <c r="V61" s="845"/>
      <c r="W61" s="845"/>
      <c r="X61" s="845"/>
      <c r="Y61" s="845"/>
      <c r="Z61" s="845"/>
      <c r="AA61" s="845"/>
      <c r="AB61" s="845"/>
      <c r="AC61" s="845"/>
      <c r="AD61" s="845"/>
      <c r="AE61" s="845"/>
    </row>
    <row r="62" spans="1:31" ht="12.75">
      <c r="A62" s="25" t="s">
        <v>336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851">
        <v>640</v>
      </c>
      <c r="O62" s="851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</row>
    <row r="63" spans="1:31" ht="12.75">
      <c r="A63" s="25" t="s">
        <v>337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851">
        <v>650</v>
      </c>
      <c r="O63" s="851"/>
      <c r="P63" s="845"/>
      <c r="Q63" s="845"/>
      <c r="R63" s="845"/>
      <c r="S63" s="845"/>
      <c r="T63" s="845"/>
      <c r="U63" s="845"/>
      <c r="V63" s="845"/>
      <c r="W63" s="845"/>
      <c r="X63" s="845"/>
      <c r="Y63" s="845"/>
      <c r="Z63" s="845"/>
      <c r="AA63" s="845"/>
      <c r="AB63" s="845"/>
      <c r="AC63" s="845"/>
      <c r="AD63" s="845"/>
      <c r="AE63" s="845"/>
    </row>
    <row r="64" spans="1:31" ht="12.75">
      <c r="A64" s="25" t="s">
        <v>338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851">
        <v>660</v>
      </c>
      <c r="O64" s="851"/>
      <c r="P64" s="845"/>
      <c r="Q64" s="845"/>
      <c r="R64" s="845"/>
      <c r="S64" s="845"/>
      <c r="T64" s="845"/>
      <c r="U64" s="845"/>
      <c r="V64" s="845"/>
      <c r="W64" s="845"/>
      <c r="X64" s="845"/>
      <c r="Y64" s="845"/>
      <c r="Z64" s="845"/>
      <c r="AA64" s="845"/>
      <c r="AB64" s="845"/>
      <c r="AC64" s="845"/>
      <c r="AD64" s="845"/>
      <c r="AE64" s="845"/>
    </row>
    <row r="65" spans="1:31" ht="12.75">
      <c r="A65" s="22" t="s">
        <v>339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853">
        <v>690</v>
      </c>
      <c r="O65" s="853"/>
      <c r="P65" s="854"/>
      <c r="Q65" s="854"/>
      <c r="R65" s="854"/>
      <c r="S65" s="854"/>
      <c r="T65" s="854"/>
      <c r="U65" s="854"/>
      <c r="V65" s="854"/>
      <c r="W65" s="854"/>
      <c r="X65" s="854"/>
      <c r="Y65" s="854"/>
      <c r="Z65" s="854"/>
      <c r="AA65" s="854"/>
      <c r="AB65" s="854"/>
      <c r="AC65" s="854"/>
      <c r="AD65" s="854"/>
      <c r="AE65" s="854"/>
    </row>
    <row r="66" spans="1:31" ht="12.75">
      <c r="A66" s="42" t="s">
        <v>311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867">
        <v>700</v>
      </c>
      <c r="O66" s="867"/>
      <c r="P66" s="868"/>
      <c r="Q66" s="868"/>
      <c r="R66" s="868"/>
      <c r="S66" s="868"/>
      <c r="T66" s="868"/>
      <c r="U66" s="868"/>
      <c r="V66" s="868"/>
      <c r="W66" s="868"/>
      <c r="X66" s="868"/>
      <c r="Y66" s="868"/>
      <c r="Z66" s="868"/>
      <c r="AA66" s="868"/>
      <c r="AB66" s="868"/>
      <c r="AC66" s="868"/>
      <c r="AD66" s="868"/>
      <c r="AE66" s="868"/>
    </row>
    <row r="68" spans="1:31" ht="15.75">
      <c r="A68" s="869" t="s">
        <v>341</v>
      </c>
      <c r="B68" s="870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1"/>
      <c r="N68" s="872"/>
      <c r="O68" s="872"/>
      <c r="P68" s="876"/>
      <c r="Q68" s="876"/>
      <c r="R68" s="876"/>
      <c r="S68" s="876"/>
      <c r="T68" s="876"/>
      <c r="U68" s="876"/>
      <c r="V68" s="876"/>
      <c r="W68" s="876"/>
      <c r="X68" s="876"/>
      <c r="Y68" s="876"/>
      <c r="Z68" s="876"/>
      <c r="AA68" s="876"/>
      <c r="AB68" s="876"/>
      <c r="AC68" s="876"/>
      <c r="AD68" s="876"/>
      <c r="AE68" s="876"/>
    </row>
    <row r="69" spans="1:31" s="15" customFormat="1" ht="12.75">
      <c r="A69" s="22" t="s">
        <v>342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8"/>
      <c r="N69" s="873" t="s">
        <v>343</v>
      </c>
      <c r="O69" s="873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</row>
    <row r="70" spans="1:31" s="15" customFormat="1" ht="12.75">
      <c r="A70" s="49" t="s">
        <v>344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1"/>
      <c r="N70" s="874"/>
      <c r="O70" s="875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</row>
    <row r="71" spans="1:31" ht="12.75">
      <c r="A71" s="45" t="s">
        <v>345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6"/>
      <c r="N71" s="852" t="s">
        <v>346</v>
      </c>
      <c r="O71" s="852"/>
      <c r="P71" s="520"/>
      <c r="Q71" s="520"/>
      <c r="R71" s="520"/>
      <c r="S71" s="520"/>
      <c r="T71" s="520"/>
      <c r="U71" s="520"/>
      <c r="V71" s="520"/>
      <c r="W71" s="520"/>
      <c r="X71" s="520"/>
      <c r="Y71" s="520"/>
      <c r="Z71" s="520"/>
      <c r="AA71" s="520"/>
      <c r="AB71" s="520"/>
      <c r="AC71" s="520"/>
      <c r="AD71" s="520"/>
      <c r="AE71" s="520"/>
    </row>
    <row r="72" spans="1:31" ht="12.75">
      <c r="A72" s="46" t="s">
        <v>347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852"/>
      <c r="O72" s="852"/>
      <c r="P72" s="520"/>
      <c r="Q72" s="520"/>
      <c r="R72" s="520"/>
      <c r="S72" s="520"/>
      <c r="T72" s="520"/>
      <c r="U72" s="520"/>
      <c r="V72" s="520"/>
      <c r="W72" s="520"/>
      <c r="X72" s="520"/>
      <c r="Y72" s="520"/>
      <c r="Z72" s="520"/>
      <c r="AA72" s="520"/>
      <c r="AB72" s="520"/>
      <c r="AC72" s="520"/>
      <c r="AD72" s="520"/>
      <c r="AE72" s="520"/>
    </row>
    <row r="73" spans="1:31" ht="12.75">
      <c r="A73" s="25" t="s">
        <v>348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852" t="s">
        <v>349</v>
      </c>
      <c r="O73" s="852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0"/>
    </row>
    <row r="74" spans="1:31" ht="12.75">
      <c r="A74" s="25" t="s">
        <v>350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852" t="s">
        <v>351</v>
      </c>
      <c r="O74" s="852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</row>
    <row r="75" spans="1:31" ht="12.75">
      <c r="A75" s="25" t="s">
        <v>352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852" t="s">
        <v>353</v>
      </c>
      <c r="O75" s="852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520"/>
      <c r="AD75" s="520"/>
      <c r="AE75" s="520"/>
    </row>
    <row r="76" spans="1:31" ht="12.75">
      <c r="A76" s="25" t="s">
        <v>354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852" t="s">
        <v>355</v>
      </c>
      <c r="O76" s="852"/>
      <c r="P76" s="520"/>
      <c r="Q76" s="520"/>
      <c r="R76" s="520"/>
      <c r="S76" s="520"/>
      <c r="T76" s="520"/>
      <c r="U76" s="520"/>
      <c r="V76" s="520"/>
      <c r="W76" s="520"/>
      <c r="X76" s="520"/>
      <c r="Y76" s="520"/>
      <c r="Z76" s="520"/>
      <c r="AA76" s="520"/>
      <c r="AB76" s="520"/>
      <c r="AC76" s="520"/>
      <c r="AD76" s="520"/>
      <c r="AE76" s="520"/>
    </row>
    <row r="77" spans="1:31" ht="12.75">
      <c r="A77" s="22" t="s">
        <v>356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852"/>
      <c r="O77" s="852"/>
      <c r="P77" s="520"/>
      <c r="Q77" s="520"/>
      <c r="R77" s="520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</row>
    <row r="78" spans="1:31" ht="12.75">
      <c r="A78" s="25" t="s">
        <v>357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852" t="s">
        <v>358</v>
      </c>
      <c r="O78" s="852"/>
      <c r="P78" s="520"/>
      <c r="Q78" s="520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0"/>
    </row>
    <row r="79" spans="1:31" ht="12.75">
      <c r="A79" s="25" t="s">
        <v>359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4"/>
      <c r="N79" s="852" t="s">
        <v>360</v>
      </c>
      <c r="O79" s="852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</row>
    <row r="80" spans="1:31" ht="12.75">
      <c r="A80" s="25" t="s">
        <v>361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852" t="s">
        <v>362</v>
      </c>
      <c r="O80" s="852"/>
      <c r="P80" s="520"/>
      <c r="Q80" s="520"/>
      <c r="R80" s="520"/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20"/>
      <c r="AD80" s="520"/>
      <c r="AE80" s="520"/>
    </row>
    <row r="81" spans="1:31" ht="12.75">
      <c r="A81" s="25" t="s">
        <v>363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4"/>
      <c r="N81" s="852" t="s">
        <v>364</v>
      </c>
      <c r="O81" s="852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</row>
    <row r="82" spans="1:31" ht="12.75">
      <c r="A82" s="25" t="s">
        <v>365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4"/>
      <c r="N82" s="852" t="s">
        <v>366</v>
      </c>
      <c r="O82" s="852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</row>
    <row r="83" spans="1:31" ht="12.75">
      <c r="A83" s="25" t="s">
        <v>367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4"/>
      <c r="N83" s="852" t="s">
        <v>368</v>
      </c>
      <c r="O83" s="852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</row>
    <row r="84" spans="1:31" ht="12.75">
      <c r="A84" s="25" t="s">
        <v>369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852" t="s">
        <v>370</v>
      </c>
      <c r="O84" s="852"/>
      <c r="P84" s="520"/>
      <c r="Q84" s="520"/>
      <c r="R84" s="520"/>
      <c r="S84" s="520"/>
      <c r="T84" s="520"/>
      <c r="U84" s="520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</row>
    <row r="85" spans="1:31" ht="12.75">
      <c r="A85" s="22" t="s">
        <v>371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4"/>
      <c r="N85" s="873" t="s">
        <v>372</v>
      </c>
      <c r="O85" s="873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</row>
    <row r="86" spans="1:31" ht="12.75">
      <c r="A86" s="25" t="s">
        <v>293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  <c r="N86" s="852" t="s">
        <v>373</v>
      </c>
      <c r="O86" s="852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</row>
    <row r="87" spans="1:31" ht="12.75">
      <c r="A87" s="25" t="s">
        <v>324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852" t="s">
        <v>374</v>
      </c>
      <c r="O87" s="852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</row>
    <row r="88" spans="1:31" ht="12.75">
      <c r="A88" s="25" t="s">
        <v>375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4"/>
      <c r="N88" s="852" t="s">
        <v>376</v>
      </c>
      <c r="O88" s="852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520"/>
    </row>
    <row r="89" spans="1:31" ht="12.75">
      <c r="A89" s="22" t="s">
        <v>377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873" t="s">
        <v>378</v>
      </c>
      <c r="O89" s="873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20"/>
      <c r="AD89" s="520"/>
      <c r="AE89" s="520"/>
    </row>
    <row r="93" ht="15.75">
      <c r="A93" s="4" t="s">
        <v>274</v>
      </c>
    </row>
    <row r="94" spans="8:25" ht="12.75">
      <c r="H94" s="6"/>
      <c r="Y94" s="6" t="s">
        <v>168</v>
      </c>
    </row>
    <row r="95" ht="15.75">
      <c r="A95" s="4" t="s">
        <v>169</v>
      </c>
    </row>
  </sheetData>
  <sheetProtection/>
  <mergeCells count="382">
    <mergeCell ref="AB78:AE78"/>
    <mergeCell ref="X84:AA84"/>
    <mergeCell ref="B3:AD3"/>
    <mergeCell ref="B4:AD4"/>
    <mergeCell ref="A34:G34"/>
    <mergeCell ref="T87:W87"/>
    <mergeCell ref="X87:AA87"/>
    <mergeCell ref="T86:W86"/>
    <mergeCell ref="X86:AA86"/>
    <mergeCell ref="AB86:AE86"/>
    <mergeCell ref="AB87:AE87"/>
    <mergeCell ref="T89:W89"/>
    <mergeCell ref="X89:AA89"/>
    <mergeCell ref="AB89:AE89"/>
    <mergeCell ref="T88:W88"/>
    <mergeCell ref="X88:AA88"/>
    <mergeCell ref="AB88:AE88"/>
    <mergeCell ref="O1:AE1"/>
    <mergeCell ref="A2:AE2"/>
    <mergeCell ref="A5:AE5"/>
    <mergeCell ref="A8:G8"/>
    <mergeCell ref="X80:AA80"/>
    <mergeCell ref="X81:AA81"/>
    <mergeCell ref="AB81:AE81"/>
    <mergeCell ref="AB80:AE80"/>
    <mergeCell ref="X77:AA77"/>
    <mergeCell ref="AB77:AE77"/>
    <mergeCell ref="T85:W85"/>
    <mergeCell ref="X85:AA85"/>
    <mergeCell ref="AB85:AE85"/>
    <mergeCell ref="T82:W82"/>
    <mergeCell ref="AB84:AE84"/>
    <mergeCell ref="X83:AA83"/>
    <mergeCell ref="AB83:AE83"/>
    <mergeCell ref="X82:AA82"/>
    <mergeCell ref="AB82:AE82"/>
    <mergeCell ref="T84:W84"/>
    <mergeCell ref="P85:S85"/>
    <mergeCell ref="P86:S86"/>
    <mergeCell ref="P87:S87"/>
    <mergeCell ref="P81:S81"/>
    <mergeCell ref="P82:S82"/>
    <mergeCell ref="P89:S89"/>
    <mergeCell ref="P88:S88"/>
    <mergeCell ref="P76:S76"/>
    <mergeCell ref="AB79:AE79"/>
    <mergeCell ref="T80:W80"/>
    <mergeCell ref="P77:S77"/>
    <mergeCell ref="P78:S78"/>
    <mergeCell ref="P79:S79"/>
    <mergeCell ref="X79:AA79"/>
    <mergeCell ref="AB76:AE76"/>
    <mergeCell ref="T79:W79"/>
    <mergeCell ref="X78:AA78"/>
    <mergeCell ref="X68:AA68"/>
    <mergeCell ref="T70:W70"/>
    <mergeCell ref="AB70:AE70"/>
    <mergeCell ref="P84:S84"/>
    <mergeCell ref="T76:W76"/>
    <mergeCell ref="T78:W78"/>
    <mergeCell ref="T81:W81"/>
    <mergeCell ref="T83:W83"/>
    <mergeCell ref="T77:W77"/>
    <mergeCell ref="P75:S75"/>
    <mergeCell ref="N82:O82"/>
    <mergeCell ref="N83:O83"/>
    <mergeCell ref="P83:S83"/>
    <mergeCell ref="P80:S80"/>
    <mergeCell ref="AB68:AE68"/>
    <mergeCell ref="T69:W69"/>
    <mergeCell ref="X69:AA69"/>
    <mergeCell ref="AB69:AE69"/>
    <mergeCell ref="T68:W68"/>
    <mergeCell ref="X76:AA76"/>
    <mergeCell ref="N89:O89"/>
    <mergeCell ref="N85:O85"/>
    <mergeCell ref="N88:O88"/>
    <mergeCell ref="N86:O86"/>
    <mergeCell ref="N87:O87"/>
    <mergeCell ref="N78:O78"/>
    <mergeCell ref="N79:O79"/>
    <mergeCell ref="N84:O84"/>
    <mergeCell ref="N80:O80"/>
    <mergeCell ref="N81:O81"/>
    <mergeCell ref="N76:O76"/>
    <mergeCell ref="P68:S68"/>
    <mergeCell ref="P69:S69"/>
    <mergeCell ref="P70:S70"/>
    <mergeCell ref="P71:S72"/>
    <mergeCell ref="N77:O77"/>
    <mergeCell ref="N74:O74"/>
    <mergeCell ref="N75:O75"/>
    <mergeCell ref="P73:S73"/>
    <mergeCell ref="P74:S74"/>
    <mergeCell ref="A68:M68"/>
    <mergeCell ref="N68:O68"/>
    <mergeCell ref="N69:O69"/>
    <mergeCell ref="N70:O70"/>
    <mergeCell ref="N73:O73"/>
    <mergeCell ref="P65:S65"/>
    <mergeCell ref="T65:W65"/>
    <mergeCell ref="X65:AA65"/>
    <mergeCell ref="AB75:AE75"/>
    <mergeCell ref="T74:W74"/>
    <mergeCell ref="X71:AA72"/>
    <mergeCell ref="AB71:AE72"/>
    <mergeCell ref="T75:W75"/>
    <mergeCell ref="X75:AA75"/>
    <mergeCell ref="X66:AA66"/>
    <mergeCell ref="T73:W73"/>
    <mergeCell ref="N63:O63"/>
    <mergeCell ref="X74:AA74"/>
    <mergeCell ref="AB74:AE74"/>
    <mergeCell ref="AB65:AE65"/>
    <mergeCell ref="N66:O66"/>
    <mergeCell ref="P66:S66"/>
    <mergeCell ref="T66:W66"/>
    <mergeCell ref="AB66:AE66"/>
    <mergeCell ref="T71:W72"/>
    <mergeCell ref="N65:O65"/>
    <mergeCell ref="N61:O61"/>
    <mergeCell ref="X73:AA73"/>
    <mergeCell ref="AB73:AE73"/>
    <mergeCell ref="X70:AA70"/>
    <mergeCell ref="AB63:AE63"/>
    <mergeCell ref="N64:O64"/>
    <mergeCell ref="P64:S64"/>
    <mergeCell ref="T64:W64"/>
    <mergeCell ref="X64:AA64"/>
    <mergeCell ref="AB64:AE64"/>
    <mergeCell ref="N59:O59"/>
    <mergeCell ref="P63:S63"/>
    <mergeCell ref="T63:W63"/>
    <mergeCell ref="X63:AA63"/>
    <mergeCell ref="AB61:AE61"/>
    <mergeCell ref="N62:O62"/>
    <mergeCell ref="P62:S62"/>
    <mergeCell ref="T62:W62"/>
    <mergeCell ref="X62:AA62"/>
    <mergeCell ref="AB62:AE62"/>
    <mergeCell ref="N57:O57"/>
    <mergeCell ref="P61:S61"/>
    <mergeCell ref="T61:W61"/>
    <mergeCell ref="X61:AA61"/>
    <mergeCell ref="AB59:AE59"/>
    <mergeCell ref="N60:O60"/>
    <mergeCell ref="P60:S60"/>
    <mergeCell ref="T60:W60"/>
    <mergeCell ref="X60:AA60"/>
    <mergeCell ref="AB60:AE60"/>
    <mergeCell ref="N55:O55"/>
    <mergeCell ref="P59:S59"/>
    <mergeCell ref="T59:W59"/>
    <mergeCell ref="X59:AA59"/>
    <mergeCell ref="AB57:AE57"/>
    <mergeCell ref="N58:O58"/>
    <mergeCell ref="P58:S58"/>
    <mergeCell ref="T58:W58"/>
    <mergeCell ref="X58:AA58"/>
    <mergeCell ref="AB58:AE58"/>
    <mergeCell ref="N51:O52"/>
    <mergeCell ref="P57:S57"/>
    <mergeCell ref="T57:W57"/>
    <mergeCell ref="X57:AA57"/>
    <mergeCell ref="AB55:AE55"/>
    <mergeCell ref="N56:O56"/>
    <mergeCell ref="P56:S56"/>
    <mergeCell ref="T56:W56"/>
    <mergeCell ref="X56:AA56"/>
    <mergeCell ref="AB56:AE56"/>
    <mergeCell ref="N49:O49"/>
    <mergeCell ref="P55:S55"/>
    <mergeCell ref="T55:W55"/>
    <mergeCell ref="X55:AA55"/>
    <mergeCell ref="AB51:AE52"/>
    <mergeCell ref="N53:O54"/>
    <mergeCell ref="P53:S54"/>
    <mergeCell ref="T53:W54"/>
    <mergeCell ref="X53:AA54"/>
    <mergeCell ref="AB53:AE54"/>
    <mergeCell ref="N47:O47"/>
    <mergeCell ref="P51:S52"/>
    <mergeCell ref="T51:W52"/>
    <mergeCell ref="X51:AA52"/>
    <mergeCell ref="AB49:AE49"/>
    <mergeCell ref="N50:O50"/>
    <mergeCell ref="P50:S50"/>
    <mergeCell ref="T50:W50"/>
    <mergeCell ref="X50:AA50"/>
    <mergeCell ref="AB50:AE50"/>
    <mergeCell ref="N43:O44"/>
    <mergeCell ref="P49:S49"/>
    <mergeCell ref="T49:W49"/>
    <mergeCell ref="X49:AA49"/>
    <mergeCell ref="AB47:AE47"/>
    <mergeCell ref="N48:O48"/>
    <mergeCell ref="P48:S48"/>
    <mergeCell ref="T48:W48"/>
    <mergeCell ref="X48:AA48"/>
    <mergeCell ref="AB48:AE48"/>
    <mergeCell ref="N41:O41"/>
    <mergeCell ref="P47:S47"/>
    <mergeCell ref="T47:W47"/>
    <mergeCell ref="X47:AA47"/>
    <mergeCell ref="AB43:AE44"/>
    <mergeCell ref="N45:O46"/>
    <mergeCell ref="P45:S46"/>
    <mergeCell ref="T45:W46"/>
    <mergeCell ref="X45:AA46"/>
    <mergeCell ref="AB45:AE46"/>
    <mergeCell ref="N39:O39"/>
    <mergeCell ref="P43:S44"/>
    <mergeCell ref="T43:W44"/>
    <mergeCell ref="X43:AA44"/>
    <mergeCell ref="AB41:AE41"/>
    <mergeCell ref="N42:O42"/>
    <mergeCell ref="P42:S42"/>
    <mergeCell ref="T42:W42"/>
    <mergeCell ref="X42:AA42"/>
    <mergeCell ref="AB42:AE42"/>
    <mergeCell ref="N37:O37"/>
    <mergeCell ref="P41:S41"/>
    <mergeCell ref="T41:W41"/>
    <mergeCell ref="X41:AA41"/>
    <mergeCell ref="AB39:AE39"/>
    <mergeCell ref="N40:O40"/>
    <mergeCell ref="P40:S40"/>
    <mergeCell ref="T40:W40"/>
    <mergeCell ref="X40:AA40"/>
    <mergeCell ref="AB40:AE40"/>
    <mergeCell ref="N35:O35"/>
    <mergeCell ref="P36:S36"/>
    <mergeCell ref="P39:S39"/>
    <mergeCell ref="T39:W39"/>
    <mergeCell ref="X39:AA39"/>
    <mergeCell ref="AB37:AE37"/>
    <mergeCell ref="N38:O38"/>
    <mergeCell ref="P38:S38"/>
    <mergeCell ref="T38:W38"/>
    <mergeCell ref="AB38:AE38"/>
    <mergeCell ref="T36:W36"/>
    <mergeCell ref="X36:AA36"/>
    <mergeCell ref="N33:O33"/>
    <mergeCell ref="X38:AA38"/>
    <mergeCell ref="N29:O29"/>
    <mergeCell ref="P33:S33"/>
    <mergeCell ref="N32:O32"/>
    <mergeCell ref="P32:S32"/>
    <mergeCell ref="N31:O31"/>
    <mergeCell ref="P37:S37"/>
    <mergeCell ref="T37:W37"/>
    <mergeCell ref="X37:AA37"/>
    <mergeCell ref="AB36:AE36"/>
    <mergeCell ref="AB29:AE29"/>
    <mergeCell ref="N36:O36"/>
    <mergeCell ref="T33:W33"/>
    <mergeCell ref="X33:AA33"/>
    <mergeCell ref="X32:AA32"/>
    <mergeCell ref="P35:S35"/>
    <mergeCell ref="T35:W35"/>
    <mergeCell ref="AB30:AE30"/>
    <mergeCell ref="T28:W28"/>
    <mergeCell ref="X28:AA28"/>
    <mergeCell ref="AB31:AE31"/>
    <mergeCell ref="AB32:AE32"/>
    <mergeCell ref="AB35:AE35"/>
    <mergeCell ref="AB33:AE33"/>
    <mergeCell ref="AB28:AE28"/>
    <mergeCell ref="X35:AA35"/>
    <mergeCell ref="T32:W32"/>
    <mergeCell ref="P31:S31"/>
    <mergeCell ref="T31:W31"/>
    <mergeCell ref="X31:AA31"/>
    <mergeCell ref="T26:W26"/>
    <mergeCell ref="X26:AA26"/>
    <mergeCell ref="N30:O30"/>
    <mergeCell ref="P30:S30"/>
    <mergeCell ref="T30:W30"/>
    <mergeCell ref="X30:AA30"/>
    <mergeCell ref="P29:S29"/>
    <mergeCell ref="T29:W29"/>
    <mergeCell ref="X29:AA29"/>
    <mergeCell ref="AB27:AE27"/>
    <mergeCell ref="N28:O28"/>
    <mergeCell ref="P28:S28"/>
    <mergeCell ref="N27:O27"/>
    <mergeCell ref="P27:S27"/>
    <mergeCell ref="T27:W27"/>
    <mergeCell ref="X27:AA27"/>
    <mergeCell ref="AB25:AE25"/>
    <mergeCell ref="N26:O26"/>
    <mergeCell ref="P26:S26"/>
    <mergeCell ref="AB26:AE26"/>
    <mergeCell ref="N25:O25"/>
    <mergeCell ref="P25:S25"/>
    <mergeCell ref="T25:W25"/>
    <mergeCell ref="T23:W23"/>
    <mergeCell ref="X23:AA23"/>
    <mergeCell ref="N22:O22"/>
    <mergeCell ref="P22:S22"/>
    <mergeCell ref="AB24:AE24"/>
    <mergeCell ref="N23:O23"/>
    <mergeCell ref="T21:W21"/>
    <mergeCell ref="X21:AA21"/>
    <mergeCell ref="X25:AA25"/>
    <mergeCell ref="N24:O24"/>
    <mergeCell ref="P24:S24"/>
    <mergeCell ref="T24:W24"/>
    <mergeCell ref="X24:AA24"/>
    <mergeCell ref="T22:W22"/>
    <mergeCell ref="X22:AA22"/>
    <mergeCell ref="P23:S23"/>
    <mergeCell ref="AB18:AE18"/>
    <mergeCell ref="AB21:AE21"/>
    <mergeCell ref="AB22:AE22"/>
    <mergeCell ref="AB23:AE23"/>
    <mergeCell ref="T19:W19"/>
    <mergeCell ref="N20:O20"/>
    <mergeCell ref="P20:S20"/>
    <mergeCell ref="T20:W20"/>
    <mergeCell ref="X20:AA20"/>
    <mergeCell ref="P21:S21"/>
    <mergeCell ref="N21:O21"/>
    <mergeCell ref="AB19:AE19"/>
    <mergeCell ref="AB20:AE20"/>
    <mergeCell ref="X19:AA19"/>
    <mergeCell ref="AB17:AE17"/>
    <mergeCell ref="N18:O18"/>
    <mergeCell ref="P18:S18"/>
    <mergeCell ref="X17:AA17"/>
    <mergeCell ref="T18:W18"/>
    <mergeCell ref="X18:AA18"/>
    <mergeCell ref="N17:O17"/>
    <mergeCell ref="N19:O19"/>
    <mergeCell ref="N16:O16"/>
    <mergeCell ref="P16:S16"/>
    <mergeCell ref="T16:W16"/>
    <mergeCell ref="P19:S19"/>
    <mergeCell ref="P17:S17"/>
    <mergeCell ref="T17:W17"/>
    <mergeCell ref="N14:O14"/>
    <mergeCell ref="P14:S14"/>
    <mergeCell ref="N13:O13"/>
    <mergeCell ref="P13:S13"/>
    <mergeCell ref="N10:O10"/>
    <mergeCell ref="P11:S11"/>
    <mergeCell ref="N15:O15"/>
    <mergeCell ref="P15:S15"/>
    <mergeCell ref="T15:W15"/>
    <mergeCell ref="N71:O72"/>
    <mergeCell ref="X7:AA7"/>
    <mergeCell ref="N9:O9"/>
    <mergeCell ref="P9:S9"/>
    <mergeCell ref="T9:W9"/>
    <mergeCell ref="N12:O12"/>
    <mergeCell ref="P12:S12"/>
    <mergeCell ref="AB16:AE16"/>
    <mergeCell ref="AB15:AE15"/>
    <mergeCell ref="X16:AA16"/>
    <mergeCell ref="T14:W14"/>
    <mergeCell ref="T7:W7"/>
    <mergeCell ref="AB7:AE7"/>
    <mergeCell ref="AB9:AE9"/>
    <mergeCell ref="X15:AA15"/>
    <mergeCell ref="X14:AA14"/>
    <mergeCell ref="X13:AA13"/>
    <mergeCell ref="X9:AA9"/>
    <mergeCell ref="T10:W10"/>
    <mergeCell ref="X10:AA10"/>
    <mergeCell ref="AB10:AE10"/>
    <mergeCell ref="P7:S7"/>
    <mergeCell ref="N11:O11"/>
    <mergeCell ref="P10:S10"/>
    <mergeCell ref="AB14:AE14"/>
    <mergeCell ref="T13:W13"/>
    <mergeCell ref="T11:W11"/>
    <mergeCell ref="X11:AA11"/>
    <mergeCell ref="T12:W12"/>
    <mergeCell ref="AB11:AE11"/>
    <mergeCell ref="AB12:AE12"/>
    <mergeCell ref="AB13:AE13"/>
    <mergeCell ref="X12:AA12"/>
  </mergeCells>
  <dataValidations count="9">
    <dataValidation type="whole" operator="equal" allowBlank="1" showInputMessage="1" showErrorMessage="1" errorTitle="ошибка ввода данных" error="Проверьте правльность ввода данных в строках 611-612&#10;" sqref="P50:AE50">
      <formula1>SUM(P51,P53)</formula1>
    </dataValidation>
    <dataValidation type="whole" operator="equal" allowBlank="1" showInputMessage="1" showErrorMessage="1" errorTitle="ошибка ввода данных" error="Проверьте правильность ввода данных в строках 511-512" sqref="P42:AE42">
      <formula1>SUM(P43,P45)</formula1>
    </dataValidation>
    <dataValidation type="whole" operator="equal" allowBlank="1" showInputMessage="1" showErrorMessage="1" errorTitle="Ошибка ввода данных" error="Актив и пассив баланса не стыкуются" sqref="P66:AE66">
      <formula1>SUM(P33,P41,P49,P65)/2</formula1>
    </dataValidation>
    <dataValidation type="whole" operator="equal" allowBlank="1" showInputMessage="1" showErrorMessage="1" errorTitle="Ошибка ввода данных" error="Проверте правильность ввода данных в строках 410-470" sqref="P41:AE41">
      <formula1>SUM(P35,P36,P37,P38,P39,P40)</formula1>
    </dataValidation>
    <dataValidation type="whole" operator="equal" allowBlank="1" showInputMessage="1" showErrorMessage="1" errorTitle="Ошибка ввода данных" error="Проверте правильность ввода данных в активе баланса" sqref="AB33:AE34 Y34:AA34 P33:X34">
      <formula1>SUM(AB17,AB32)</formula1>
    </dataValidation>
    <dataValidation type="whole" operator="equal" allowBlank="1" showInputMessage="1" showErrorMessage="1" errorTitle="Ошибка ввода данных" error="Проверте правильность ввода данных в строках 210-270" sqref="AB32:AE32 P32:X32">
      <formula1>SUM(AB18,AB26,AB27,AB28,AB29,AB30,AB31)</formula1>
    </dataValidation>
    <dataValidation type="whole" operator="equal" allowBlank="1" showInputMessage="1" showErrorMessage="1" errorTitle="Ошибка ввода данных" error="Проверте правильность ввода данных в строках 610-660" sqref="P65:AE65">
      <formula1>SUM(P50,P55,P61,P62,P63,P64)</formula1>
    </dataValidation>
    <dataValidation type="whole" operator="equal" allowBlank="1" showInputMessage="1" showErrorMessage="1" errorTitle="Ошибка ввода данных" error="Проверте правильность ввода данных в строках 510-520" sqref="P49:AE49">
      <formula1>SUM(P42,P47,P48)</formula1>
    </dataValidation>
    <dataValidation type="whole" operator="equal" allowBlank="1" showInputMessage="1" showErrorMessage="1" errorTitle="Ошибка ввода данных" error="Проверте правильность ввода данных в строках 110-150" sqref="AB17:AE17 P17:X17">
      <formula1>SUM(AB10:AB16)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2019-05-15T07:28:45Z</cp:lastPrinted>
  <dcterms:created xsi:type="dcterms:W3CDTF">2010-04-26T10:59:16Z</dcterms:created>
  <dcterms:modified xsi:type="dcterms:W3CDTF">2020-02-13T05:42:48Z</dcterms:modified>
  <cp:category/>
  <cp:version/>
  <cp:contentType/>
  <cp:contentStatus/>
</cp:coreProperties>
</file>